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5" sheetId="2" r:id="rId1"/>
  </sheets>
  <definedNames>
    <definedName name="_xlnm.Print_Area" localSheetId="0">'2025'!$A$1:$E$47</definedName>
  </definedNames>
  <calcPr calcId="144525"/>
</workbook>
</file>

<file path=xl/calcChain.xml><?xml version="1.0" encoding="utf-8"?>
<calcChain xmlns="http://schemas.openxmlformats.org/spreadsheetml/2006/main">
  <c r="E45" i="2" l="1"/>
  <c r="D44" i="2"/>
  <c r="D46" i="2" s="1"/>
  <c r="C44" i="2"/>
  <c r="E44" i="2" s="1"/>
  <c r="E43" i="2"/>
  <c r="E42" i="2"/>
  <c r="E41" i="2"/>
  <c r="E40" i="2"/>
  <c r="E39" i="2"/>
  <c r="E38" i="2"/>
  <c r="C35" i="2"/>
  <c r="C34" i="2" s="1"/>
  <c r="C33" i="2" s="1"/>
  <c r="D33" i="2"/>
  <c r="E32" i="2"/>
  <c r="E31" i="2"/>
  <c r="E30" i="2"/>
  <c r="D29" i="2"/>
  <c r="D27" i="2" s="1"/>
  <c r="C29" i="2"/>
  <c r="E28" i="2"/>
  <c r="E26" i="2"/>
  <c r="E25" i="2"/>
  <c r="E24" i="2"/>
  <c r="E23" i="2"/>
  <c r="C22" i="2"/>
  <c r="E22" i="2" s="1"/>
  <c r="D20" i="2"/>
  <c r="C20" i="2"/>
  <c r="E19" i="2"/>
  <c r="E18" i="2"/>
  <c r="E17" i="2"/>
  <c r="C16" i="2"/>
  <c r="E16" i="2" s="1"/>
  <c r="E15" i="2"/>
  <c r="D14" i="2"/>
  <c r="E14" i="2" s="1"/>
  <c r="D13" i="2"/>
  <c r="E13" i="2" s="1"/>
  <c r="D12" i="2"/>
  <c r="C12" i="2"/>
  <c r="E12" i="2" s="1"/>
  <c r="D11" i="2"/>
  <c r="E29" i="2" l="1"/>
  <c r="C27" i="2"/>
  <c r="E27" i="2" s="1"/>
  <c r="E20" i="2"/>
  <c r="C21" i="2"/>
  <c r="E21" i="2" s="1"/>
  <c r="C11" i="2"/>
  <c r="C10" i="2" s="1"/>
  <c r="C46" i="2"/>
  <c r="E46" i="2" s="1"/>
  <c r="D10" i="2"/>
  <c r="C36" i="2" l="1"/>
  <c r="E10" i="2"/>
  <c r="D36" i="2"/>
  <c r="E11" i="2"/>
  <c r="E36" i="2" l="1"/>
</calcChain>
</file>

<file path=xl/sharedStrings.xml><?xml version="1.0" encoding="utf-8"?>
<sst xmlns="http://schemas.openxmlformats.org/spreadsheetml/2006/main" count="65" uniqueCount="54">
  <si>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</si>
  <si>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</si>
  <si>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</si>
  <si>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</si>
  <si>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</si>
  <si>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</si>
  <si>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</si>
  <si>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</si>
  <si>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</si>
  <si>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</si>
  <si>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</si>
  <si>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</si>
  <si>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</si>
  <si>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</si>
  <si>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</si>
  <si>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</si>
  <si>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</si>
  <si>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</si>
  <si>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Приложение № 13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</si>
  <si>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</si>
  <si>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</si>
  <si>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</si>
  <si>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</si>
  <si>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</si>
  <si>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</si>
  <si>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</si>
  <si>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</si>
  <si>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</si>
  <si>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</si>
  <si>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1.1.8.</t>
  </si>
  <si>
    <t>Мероприятия по землеустройству и землепользованию (выполнение кадастровых работ)</t>
  </si>
  <si>
    <t>Подпрограмма"Организация муниципального управления"</t>
  </si>
  <si>
    <t>Реализация проектов самообложения за счет средств населения</t>
  </si>
  <si>
    <t>Муниципальная программа"Создание условий для устойчивого экономического развития"</t>
  </si>
  <si>
    <t>3.1.</t>
  </si>
  <si>
    <t>Субсидии на развитие сети автомобильных дорог Удмуртской Республики</t>
  </si>
  <si>
    <t>Иные доходы,в т.ч:</t>
  </si>
  <si>
    <t>самообложение население(в части дорожной деятельности)</t>
  </si>
  <si>
    <t>Сумма на 2025 год</t>
  </si>
  <si>
    <t>исполнено</t>
  </si>
  <si>
    <t>% испол.</t>
  </si>
  <si>
    <t>1.1.9.</t>
  </si>
  <si>
    <t>Расходы по развитию транспортной инфраструктуры на сельских территориях в т.ч.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</si>
  <si>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</si>
  <si>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Расходы по развитию транспортной инфраструктуры на сельских территориях</t>
  </si>
  <si>
    <t>Софинансирование субсидий ФБ</t>
  </si>
  <si>
    <t>Софинансирование субсидий местный бюджет</t>
  </si>
  <si>
    <t>2.2.</t>
  </si>
  <si>
    <t>Субсидии на обеспечение комплексного развития сельских территорий(мероприятия по благоустройству сельских территорий),в т.ч</t>
  </si>
  <si>
    <t>Направление остатков на начало года</t>
  </si>
  <si>
    <t>Субсидии на расходы по развитию транспортной инфраструктуры на сельских территориях</t>
  </si>
  <si>
    <t>Субсидии на обеспечение комплексного развития сельских территорий(мероприятия по благоустройству сельских территорий)</t>
  </si>
  <si>
    <t xml:space="preserve">Исполнение бюджетных ассигнований  дорожного фонда муниципального образования "Муниципальный округ Кезский район Удмуртской Республики" на 01.04.2025 </t>
  </si>
  <si>
    <t>от  ___________  2025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</si>
</sst>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Border="1"/>
    <xf numFmtId="0" fontId="1" fillId="0" borderId="0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/>
    <xf numFmtId="4" fontId="1" fillId="0" borderId="1" xfId="0" applyNumberFormat="1" applyFont="1" applyBorder="1" applyAlignment="1"/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4" fontId="0" fillId="0" borderId="0" xfId="0" applyNumberFormat="1"/>
    <xf numFmtId="4" fontId="1" fillId="0" borderId="0" xfId="0" applyNumberFormat="1" applyFont="1" applyBorder="1"/>
    <xf numFmtId="0" fontId="2" fillId="0" borderId="0" xfId="0" applyFont="1" applyAlignment="1">
      <alignment horizontal="right"/>
    </xf>
    <xf numFmtId="0" fontId="5" fillId="0" borderId="1" xfId="0" applyFont="1" applyBorder="1"/>
    <xf numFmtId="4" fontId="3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49" fontId="0" fillId="0" borderId="0" xfId="0" applyNumberFormat="1"/>
    <xf numFmtId="4" fontId="2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2" fontId="0" fillId="0" borderId="0" xfId="0" applyNumberFormat="1"/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4" fontId="2" fillId="0" borderId="1" xfId="0" applyNumberFormat="1" applyFont="1" applyBorder="1"/>
    <xf numFmtId="0" fontId="0" fillId="0" borderId="1" xfId="0" applyBorder="1"/>
    <xf numFmtId="0" fontId="4" fillId="0" borderId="1" xfId="0" applyFont="1" applyBorder="1" applyAlignment="1">
      <alignment wrapText="1"/>
    </xf>
    <xf numFmtId="4" fontId="2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view="pageBreakPreview" zoomScaleSheetLayoutView="100" workbookViewId="0">
      <selection activeCell="B11" sqref="B11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4.42578125" customWidth="1"/>
    <col min="5" max="5" width="12.5703125" customWidth="1"/>
    <col min="6" max="6" width="10" bestFit="1" customWidth="1"/>
    <col min="7" max="7" width="3.7109375" customWidth="1"/>
    <col min="8" max="8" width="13.140625" customWidth="1"/>
    <col min="9" max="9" width="11.7109375" customWidth="1"/>
  </cols>
  <sheetData>
    <row r="1" spans="1:6" ht="15.75" x14ac:dyDescent="0.25">
      <c r="A1" s="1"/>
      <c r="B1" s="42" t="s">
        <v>18</v>
      </c>
      <c r="C1" s="43"/>
      <c r="D1" s="43"/>
      <c r="E1" s="43"/>
    </row>
    <row r="2" spans="1:6" ht="15.75" x14ac:dyDescent="0.25">
      <c r="A2" s="1"/>
      <c r="B2" s="42" t="s">
        <v>5</v>
      </c>
      <c r="C2" s="43"/>
      <c r="D2" s="43"/>
      <c r="E2" s="43"/>
    </row>
    <row r="3" spans="1:6" ht="15.75" x14ac:dyDescent="0.25">
      <c r="A3" s="1"/>
      <c r="B3" s="42" t="s">
        <v>6</v>
      </c>
      <c r="C3" s="43"/>
      <c r="D3" s="43"/>
      <c r="E3" s="43"/>
    </row>
    <row r="4" spans="1:6" ht="15.75" x14ac:dyDescent="0.25">
      <c r="A4" s="1"/>
      <c r="B4" s="42" t="s">
        <v>53</v>
      </c>
      <c r="C4" s="43"/>
      <c r="D4" s="43"/>
      <c r="E4" s="43"/>
    </row>
    <row r="5" spans="1:6" ht="15.75" x14ac:dyDescent="0.25">
      <c r="A5" s="1"/>
      <c r="B5" s="1"/>
      <c r="C5" s="1"/>
    </row>
    <row r="6" spans="1:6" ht="63" customHeight="1" x14ac:dyDescent="0.25">
      <c r="A6" s="1"/>
      <c r="B6" s="38" t="s">
        <v>52</v>
      </c>
      <c r="C6" s="38"/>
      <c r="D6" s="38"/>
      <c r="E6" s="38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D8" s="24" t="s">
        <v>22</v>
      </c>
    </row>
    <row r="9" spans="1:6" ht="31.5" x14ac:dyDescent="0.25">
      <c r="A9" s="2" t="s">
        <v>0</v>
      </c>
      <c r="B9" s="3" t="s">
        <v>1</v>
      </c>
      <c r="C9" s="12" t="s">
        <v>38</v>
      </c>
      <c r="D9" s="10" t="s">
        <v>39</v>
      </c>
      <c r="E9" s="25" t="s">
        <v>40</v>
      </c>
    </row>
    <row r="10" spans="1:6" ht="31.5" x14ac:dyDescent="0.25">
      <c r="A10" s="13">
        <v>1</v>
      </c>
      <c r="B10" s="14" t="s">
        <v>7</v>
      </c>
      <c r="C10" s="26">
        <f>C11</f>
        <v>240294625.94999999</v>
      </c>
      <c r="D10" s="26">
        <f>D11</f>
        <v>63564260.040000007</v>
      </c>
      <c r="E10" s="27">
        <f>D10/C10*100</f>
        <v>26.452634880493054</v>
      </c>
      <c r="F10" s="28"/>
    </row>
    <row r="11" spans="1:6" ht="47.25" x14ac:dyDescent="0.25">
      <c r="A11" s="15" t="s">
        <v>12</v>
      </c>
      <c r="B11" s="4" t="s">
        <v>8</v>
      </c>
      <c r="C11" s="29">
        <f>C12+C14+C15+C16+C17+C19+C20+C18+C13</f>
        <v>240294625.94999999</v>
      </c>
      <c r="D11" s="29">
        <f>D12+D14+D15+D16+D17+D19+D20+D18+D13</f>
        <v>63564260.040000007</v>
      </c>
      <c r="E11" s="27">
        <f t="shared" ref="E11:E46" si="0">D11/C11*100</f>
        <v>26.452634880493054</v>
      </c>
      <c r="F11" s="28"/>
    </row>
    <row r="12" spans="1:6" ht="31.5" x14ac:dyDescent="0.25">
      <c r="A12" s="16" t="s">
        <v>13</v>
      </c>
      <c r="B12" s="5" t="s">
        <v>9</v>
      </c>
      <c r="C12" s="17">
        <f>37285725.12+5000000+3237574.4</f>
        <v>45523299.519999996</v>
      </c>
      <c r="D12" s="27">
        <f>1344836.48+3297287.89+640005.92+2783164.57</f>
        <v>8065294.8599999994</v>
      </c>
      <c r="E12" s="27">
        <f t="shared" si="0"/>
        <v>17.716850371218435</v>
      </c>
      <c r="F12" s="28"/>
    </row>
    <row r="13" spans="1:6" ht="78.75" hidden="1" customHeight="1" x14ac:dyDescent="0.25">
      <c r="A13" s="18" t="s">
        <v>14</v>
      </c>
      <c r="B13" s="5" t="s">
        <v>10</v>
      </c>
      <c r="C13" s="17">
        <v>10400000</v>
      </c>
      <c r="D13" s="27">
        <f>446264.17+1163113.58+924078</f>
        <v>2533455.75</v>
      </c>
      <c r="E13" s="27">
        <f t="shared" si="0"/>
        <v>24.360151442307693</v>
      </c>
      <c r="F13" s="28"/>
    </row>
    <row r="14" spans="1:6" ht="47.25" x14ac:dyDescent="0.25">
      <c r="A14" s="18" t="s">
        <v>15</v>
      </c>
      <c r="B14" s="5" t="s">
        <v>4</v>
      </c>
      <c r="C14" s="17">
        <v>12064229</v>
      </c>
      <c r="D14" s="27">
        <f>1027020.96+453401.2</f>
        <v>1480422.16</v>
      </c>
      <c r="E14" s="27">
        <f t="shared" si="0"/>
        <v>12.27117091361578</v>
      </c>
      <c r="F14" s="28"/>
    </row>
    <row r="15" spans="1:6" ht="31.5" x14ac:dyDescent="0.25">
      <c r="A15" s="18" t="s">
        <v>16</v>
      </c>
      <c r="B15" s="20" t="s">
        <v>3</v>
      </c>
      <c r="C15" s="30">
        <v>124000</v>
      </c>
      <c r="D15" s="27">
        <v>110819.64</v>
      </c>
      <c r="E15" s="27">
        <f t="shared" si="0"/>
        <v>89.370677419354834</v>
      </c>
    </row>
    <row r="16" spans="1:6" ht="46.5" customHeight="1" x14ac:dyDescent="0.25">
      <c r="A16" s="18" t="s">
        <v>19</v>
      </c>
      <c r="B16" s="5" t="s">
        <v>21</v>
      </c>
      <c r="C16" s="17">
        <f>600000+5000000</f>
        <v>5600000</v>
      </c>
      <c r="D16" s="27">
        <v>3200</v>
      </c>
      <c r="E16" s="27">
        <f t="shared" si="0"/>
        <v>5.7142857142857148E-2</v>
      </c>
      <c r="F16" s="28"/>
    </row>
    <row r="17" spans="1:9" ht="15.75" x14ac:dyDescent="0.25">
      <c r="A17" s="18" t="s">
        <v>27</v>
      </c>
      <c r="B17" s="5" t="s">
        <v>20</v>
      </c>
      <c r="C17" s="17">
        <v>28598219.550000001</v>
      </c>
      <c r="D17" s="27"/>
      <c r="E17" s="27">
        <f t="shared" si="0"/>
        <v>0</v>
      </c>
      <c r="F17" s="28"/>
    </row>
    <row r="18" spans="1:9" ht="18" customHeight="1" x14ac:dyDescent="0.25">
      <c r="A18" s="18" t="s">
        <v>28</v>
      </c>
      <c r="B18" s="20" t="s">
        <v>3</v>
      </c>
      <c r="C18" s="30">
        <v>290000</v>
      </c>
      <c r="D18" s="27"/>
      <c r="E18" s="27">
        <f t="shared" si="0"/>
        <v>0</v>
      </c>
      <c r="F18" s="28"/>
    </row>
    <row r="19" spans="1:9" ht="31.5" x14ac:dyDescent="0.25">
      <c r="A19" s="18" t="s">
        <v>29</v>
      </c>
      <c r="B19" s="5" t="s">
        <v>30</v>
      </c>
      <c r="C19" s="17">
        <v>300000</v>
      </c>
      <c r="D19" s="27"/>
      <c r="E19" s="27">
        <f t="shared" si="0"/>
        <v>0</v>
      </c>
      <c r="F19" s="28"/>
    </row>
    <row r="20" spans="1:9" ht="27" customHeight="1" x14ac:dyDescent="0.25">
      <c r="A20" s="18" t="s">
        <v>41</v>
      </c>
      <c r="B20" s="5" t="s">
        <v>42</v>
      </c>
      <c r="C20" s="17">
        <f>C24+C25+C26</f>
        <v>137394877.88</v>
      </c>
      <c r="D20" s="17">
        <f>D24+D25+D26</f>
        <v>51371067.630000003</v>
      </c>
      <c r="E20" s="27">
        <f t="shared" si="0"/>
        <v>37.389361541459529</v>
      </c>
      <c r="F20" s="28"/>
    </row>
    <row r="21" spans="1:9" ht="15.75" hidden="1" x14ac:dyDescent="0.25">
      <c r="A21" s="18" t="s">
        <v>29</v>
      </c>
      <c r="B21" s="20" t="s">
        <v>11</v>
      </c>
      <c r="C21" s="30">
        <f>C22</f>
        <v>0</v>
      </c>
      <c r="D21" s="27"/>
      <c r="E21" s="27" t="e">
        <f t="shared" si="0"/>
        <v>#DIV/0!</v>
      </c>
      <c r="F21" s="28"/>
    </row>
    <row r="22" spans="1:9" ht="47.25" hidden="1" x14ac:dyDescent="0.25">
      <c r="A22" s="18" t="s">
        <v>29</v>
      </c>
      <c r="B22" s="5" t="s">
        <v>43</v>
      </c>
      <c r="C22" s="17">
        <f>C23</f>
        <v>0</v>
      </c>
      <c r="D22" s="27"/>
      <c r="E22" s="27" t="e">
        <f t="shared" si="0"/>
        <v>#DIV/0!</v>
      </c>
      <c r="F22" s="28"/>
    </row>
    <row r="23" spans="1:9" ht="0.75" hidden="1" customHeight="1" x14ac:dyDescent="0.25">
      <c r="A23" s="18" t="s">
        <v>29</v>
      </c>
      <c r="B23" s="5" t="s">
        <v>44</v>
      </c>
      <c r="C23" s="17"/>
      <c r="D23" s="27"/>
      <c r="E23" s="27" t="e">
        <f t="shared" si="0"/>
        <v>#DIV/0!</v>
      </c>
      <c r="F23" s="28"/>
    </row>
    <row r="24" spans="1:9" ht="17.25" customHeight="1" x14ac:dyDescent="0.25">
      <c r="A24" s="18"/>
      <c r="B24" s="20" t="s">
        <v>45</v>
      </c>
      <c r="C24" s="30">
        <v>134482112</v>
      </c>
      <c r="D24" s="27">
        <v>50282008</v>
      </c>
      <c r="E24" s="27">
        <f t="shared" si="0"/>
        <v>37.389365211634988</v>
      </c>
      <c r="F24" s="28"/>
    </row>
    <row r="25" spans="1:9" ht="18.75" customHeight="1" x14ac:dyDescent="0.25">
      <c r="A25" s="18"/>
      <c r="B25" s="20" t="s">
        <v>3</v>
      </c>
      <c r="C25" s="30">
        <v>2744691</v>
      </c>
      <c r="D25" s="27">
        <v>1026217.5</v>
      </c>
      <c r="E25" s="27">
        <f t="shared" si="0"/>
        <v>37.389181514421843</v>
      </c>
      <c r="F25" s="28"/>
    </row>
    <row r="26" spans="1:9" ht="18.75" customHeight="1" x14ac:dyDescent="0.25">
      <c r="A26" s="18"/>
      <c r="B26" s="20" t="s">
        <v>46</v>
      </c>
      <c r="C26" s="30">
        <v>168074.88</v>
      </c>
      <c r="D26" s="27">
        <v>62842.13</v>
      </c>
      <c r="E26" s="27">
        <f t="shared" si="0"/>
        <v>37.389364787885015</v>
      </c>
      <c r="F26" s="28"/>
      <c r="H26" s="22"/>
      <c r="I26" s="31"/>
    </row>
    <row r="27" spans="1:9" ht="29.25" customHeight="1" x14ac:dyDescent="0.25">
      <c r="A27" s="19">
        <v>2</v>
      </c>
      <c r="B27" s="20" t="s">
        <v>33</v>
      </c>
      <c r="C27" s="30">
        <f>C28+C29</f>
        <v>3419028</v>
      </c>
      <c r="D27" s="30">
        <f>D28+D29</f>
        <v>0</v>
      </c>
      <c r="E27" s="27">
        <f t="shared" si="0"/>
        <v>0</v>
      </c>
      <c r="F27" s="28"/>
    </row>
    <row r="28" spans="1:9" ht="29.25" customHeight="1" x14ac:dyDescent="0.25">
      <c r="A28" s="18" t="s">
        <v>17</v>
      </c>
      <c r="B28" s="5" t="s">
        <v>3</v>
      </c>
      <c r="C28" s="17">
        <v>284342.86</v>
      </c>
      <c r="D28" s="27"/>
      <c r="E28" s="27">
        <f t="shared" si="0"/>
        <v>0</v>
      </c>
      <c r="F28" s="28"/>
    </row>
    <row r="29" spans="1:9" ht="29.25" customHeight="1" x14ac:dyDescent="0.25">
      <c r="A29" s="18" t="s">
        <v>47</v>
      </c>
      <c r="B29" s="5" t="s">
        <v>48</v>
      </c>
      <c r="C29" s="17">
        <f>C30+C32+C31</f>
        <v>3134685.14</v>
      </c>
      <c r="D29" s="17">
        <f>D30+D32+D31</f>
        <v>0</v>
      </c>
      <c r="E29" s="27">
        <f t="shared" si="0"/>
        <v>0</v>
      </c>
      <c r="F29" s="28"/>
    </row>
    <row r="30" spans="1:9" ht="19.5" customHeight="1" x14ac:dyDescent="0.25">
      <c r="A30" s="18"/>
      <c r="B30" s="20" t="s">
        <v>45</v>
      </c>
      <c r="C30" s="30">
        <v>2897126.16</v>
      </c>
      <c r="D30" s="27"/>
      <c r="E30" s="27">
        <f t="shared" si="0"/>
        <v>0</v>
      </c>
      <c r="F30" s="28"/>
      <c r="H30" s="22"/>
    </row>
    <row r="31" spans="1:9" ht="19.5" customHeight="1" x14ac:dyDescent="0.25">
      <c r="A31" s="18"/>
      <c r="B31" s="20" t="s">
        <v>3</v>
      </c>
      <c r="C31" s="30">
        <v>89601.84</v>
      </c>
      <c r="D31" s="27"/>
      <c r="E31" s="27">
        <f>D31/C31*100</f>
        <v>0</v>
      </c>
      <c r="F31" s="28"/>
      <c r="H31" s="22"/>
    </row>
    <row r="32" spans="1:9" ht="18.75" customHeight="1" x14ac:dyDescent="0.25">
      <c r="A32" s="18"/>
      <c r="B32" s="20" t="s">
        <v>46</v>
      </c>
      <c r="C32" s="30">
        <v>147957.14000000001</v>
      </c>
      <c r="D32" s="27"/>
      <c r="E32" s="27">
        <f t="shared" si="0"/>
        <v>0</v>
      </c>
      <c r="F32" s="28"/>
    </row>
    <row r="33" spans="1:6" ht="19.5" customHeight="1" x14ac:dyDescent="0.25">
      <c r="A33" s="18">
        <v>3</v>
      </c>
      <c r="B33" s="20" t="s">
        <v>11</v>
      </c>
      <c r="C33" s="30">
        <f>C34</f>
        <v>858639</v>
      </c>
      <c r="D33" s="30">
        <f>D34</f>
        <v>0</v>
      </c>
      <c r="E33" s="27"/>
      <c r="F33" s="28"/>
    </row>
    <row r="34" spans="1:6" ht="15.75" x14ac:dyDescent="0.25">
      <c r="A34" s="18" t="s">
        <v>34</v>
      </c>
      <c r="B34" s="5" t="s">
        <v>31</v>
      </c>
      <c r="C34" s="30">
        <f>C35</f>
        <v>858639</v>
      </c>
      <c r="D34" s="27"/>
      <c r="E34" s="27"/>
      <c r="F34" s="28"/>
    </row>
    <row r="35" spans="1:6" ht="15.75" x14ac:dyDescent="0.25">
      <c r="A35" s="18" t="s">
        <v>34</v>
      </c>
      <c r="B35" s="5" t="s">
        <v>32</v>
      </c>
      <c r="C35" s="30">
        <f>13662+53200+726277+65500</f>
        <v>858639</v>
      </c>
      <c r="D35" s="30"/>
      <c r="E35" s="27"/>
      <c r="F35" s="28"/>
    </row>
    <row r="36" spans="1:6" ht="15.75" x14ac:dyDescent="0.25">
      <c r="A36" s="21"/>
      <c r="B36" s="8" t="s">
        <v>26</v>
      </c>
      <c r="C36" s="11">
        <f>C10+C27+C33</f>
        <v>244572292.94999999</v>
      </c>
      <c r="D36" s="11">
        <f>D10+D27+D33</f>
        <v>63564260.040000007</v>
      </c>
      <c r="E36" s="27">
        <f t="shared" si="0"/>
        <v>25.989967740538372</v>
      </c>
    </row>
    <row r="37" spans="1:6" ht="15.75" x14ac:dyDescent="0.25">
      <c r="A37" s="39" t="s">
        <v>23</v>
      </c>
      <c r="B37" s="40"/>
      <c r="C37" s="41"/>
      <c r="E37" s="27"/>
    </row>
    <row r="38" spans="1:6" ht="15.75" x14ac:dyDescent="0.25">
      <c r="A38" s="9"/>
      <c r="B38" s="32" t="s">
        <v>49</v>
      </c>
      <c r="C38" s="33">
        <v>13237574.4</v>
      </c>
      <c r="D38" s="33">
        <v>13237574.4</v>
      </c>
      <c r="E38" s="27">
        <f t="shared" si="0"/>
        <v>100</v>
      </c>
    </row>
    <row r="39" spans="1:6" ht="94.5" x14ac:dyDescent="0.25">
      <c r="A39" s="6"/>
      <c r="B39" s="5" t="s">
        <v>2</v>
      </c>
      <c r="C39" s="34">
        <v>49600100</v>
      </c>
      <c r="D39" s="35">
        <v>11917146.74</v>
      </c>
      <c r="E39" s="27">
        <f t="shared" si="0"/>
        <v>24.026457083755879</v>
      </c>
    </row>
    <row r="40" spans="1:6" ht="47.25" x14ac:dyDescent="0.25">
      <c r="A40" s="6"/>
      <c r="B40" s="5" t="s">
        <v>24</v>
      </c>
      <c r="C40" s="34">
        <v>12064229</v>
      </c>
      <c r="D40" s="35">
        <v>1480422.16</v>
      </c>
      <c r="E40" s="27">
        <f t="shared" si="0"/>
        <v>12.27117091361578</v>
      </c>
    </row>
    <row r="41" spans="1:6" ht="31.5" x14ac:dyDescent="0.25">
      <c r="A41" s="6"/>
      <c r="B41" s="5" t="s">
        <v>35</v>
      </c>
      <c r="C41" s="34">
        <v>28598219.550000001</v>
      </c>
      <c r="D41" s="35"/>
      <c r="E41" s="27">
        <f t="shared" si="0"/>
        <v>0</v>
      </c>
    </row>
    <row r="42" spans="1:6" ht="31.5" x14ac:dyDescent="0.25">
      <c r="A42" s="6"/>
      <c r="B42" s="5" t="s">
        <v>50</v>
      </c>
      <c r="C42" s="34">
        <v>137226803</v>
      </c>
      <c r="D42" s="35">
        <v>51308225.5</v>
      </c>
      <c r="E42" s="27">
        <f t="shared" si="0"/>
        <v>37.389361537483317</v>
      </c>
    </row>
    <row r="43" spans="1:6" ht="47.25" x14ac:dyDescent="0.25">
      <c r="A43" s="6"/>
      <c r="B43" s="5" t="s">
        <v>51</v>
      </c>
      <c r="C43" s="34">
        <v>2986728</v>
      </c>
      <c r="D43" s="35"/>
      <c r="E43" s="27">
        <f t="shared" si="0"/>
        <v>0</v>
      </c>
    </row>
    <row r="44" spans="1:6" ht="15.75" x14ac:dyDescent="0.25">
      <c r="A44" s="6"/>
      <c r="B44" s="36" t="s">
        <v>36</v>
      </c>
      <c r="C44" s="34">
        <f>C45</f>
        <v>858639</v>
      </c>
      <c r="D44" s="34">
        <f>D45</f>
        <v>858639</v>
      </c>
      <c r="E44" s="27">
        <f t="shared" si="0"/>
        <v>100</v>
      </c>
    </row>
    <row r="45" spans="1:6" ht="15.75" x14ac:dyDescent="0.25">
      <c r="A45" s="6"/>
      <c r="B45" s="5" t="s">
        <v>37</v>
      </c>
      <c r="C45" s="34">
        <v>858639</v>
      </c>
      <c r="D45" s="34">
        <v>858639</v>
      </c>
      <c r="E45" s="27">
        <f t="shared" si="0"/>
        <v>100</v>
      </c>
    </row>
    <row r="46" spans="1:6" ht="15.75" x14ac:dyDescent="0.25">
      <c r="A46" s="6"/>
      <c r="B46" s="7" t="s">
        <v>25</v>
      </c>
      <c r="C46" s="23">
        <f>C39+C40+C41+C44+C42+C43+C38</f>
        <v>244572292.95000002</v>
      </c>
      <c r="D46" s="23">
        <f>D39+D40+D41+D44+D42+D43+D38</f>
        <v>78802007.799999997</v>
      </c>
      <c r="E46" s="27">
        <f t="shared" si="0"/>
        <v>32.220333239509742</v>
      </c>
    </row>
    <row r="47" spans="1:6" ht="15.75" x14ac:dyDescent="0.25">
      <c r="A47" s="1"/>
      <c r="B47" s="1"/>
      <c r="C47" s="37"/>
      <c r="D47" s="37"/>
    </row>
    <row r="48" spans="1:6" ht="15.75" x14ac:dyDescent="0.25">
      <c r="A48" s="1"/>
      <c r="B48" s="1"/>
      <c r="C48" s="37"/>
      <c r="D48" s="37"/>
    </row>
    <row r="49" spans="1:5" ht="15.75" x14ac:dyDescent="0.25">
      <c r="A49" s="1"/>
      <c r="B49" s="1"/>
      <c r="C49" s="1"/>
    </row>
    <row r="50" spans="1:5" ht="15.75" x14ac:dyDescent="0.25">
      <c r="A50" s="1"/>
      <c r="B50" s="1"/>
      <c r="C50" s="1"/>
      <c r="E50" s="22"/>
    </row>
    <row r="51" spans="1:5" ht="15.75" x14ac:dyDescent="0.25">
      <c r="A51" s="1"/>
      <c r="B51" s="1"/>
      <c r="C51" s="1"/>
      <c r="E51" s="31"/>
    </row>
    <row r="52" spans="1:5" ht="15.75" x14ac:dyDescent="0.25">
      <c r="A52" s="1"/>
      <c r="B52" s="1"/>
      <c r="C52" s="1"/>
      <c r="E52" s="31"/>
    </row>
    <row r="53" spans="1:5" ht="15.75" x14ac:dyDescent="0.25">
      <c r="A53" s="1"/>
      <c r="B53" s="1"/>
      <c r="C53" s="1"/>
      <c r="E53" s="31"/>
    </row>
    <row r="54" spans="1:5" ht="15.75" x14ac:dyDescent="0.25">
      <c r="A54" s="1"/>
      <c r="B54" s="1"/>
      <c r="C54" s="1"/>
      <c r="E54" s="31"/>
    </row>
    <row r="55" spans="1:5" ht="15.75" x14ac:dyDescent="0.25">
      <c r="C55" s="1"/>
      <c r="E55" s="22"/>
    </row>
    <row r="56" spans="1:5" ht="15.75" x14ac:dyDescent="0.25">
      <c r="C56" s="1"/>
      <c r="E56" s="22"/>
    </row>
  </sheetData>
  <mergeCells count="6">
    <mergeCell ref="B6:E6"/>
    <mergeCell ref="A37:C37"/>
    <mergeCell ref="B1:E1"/>
    <mergeCell ref="B2:E2"/>
    <mergeCell ref="B3:E3"/>
    <mergeCell ref="B4:E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2025-05-15T06:55:09Z</dcterms:modified>
</cp:coreProperties>
</file>