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32C79CA0-4815-4183-8811-FCCEB567EC44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2024" sheetId="2" r:id="rId1"/>
    <sheet name="Лист1" sheetId="3" r:id="rId2"/>
  </sheets>
  <definedNames>
    <definedName name="_xlnm.Print_Area" localSheetId="0">'2024'!$A$1:$F$35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1" i="3" l="1"/>
  <c r="C46" i="3" s="1"/>
  <c r="C33" i="3"/>
  <c r="C28" i="3" s="1"/>
  <c r="C23" i="3"/>
  <c r="C22" i="3" s="1"/>
  <c r="C21" i="3"/>
  <c r="C19" i="3"/>
  <c r="C14" i="3"/>
  <c r="C12" i="3"/>
  <c r="C11" i="3" s="1"/>
  <c r="C10" i="3" s="1"/>
  <c r="C34" i="3" l="1"/>
  <c r="E35" i="3"/>
  <c r="D35" i="3"/>
  <c r="F35" i="3" s="1"/>
  <c r="F32" i="3"/>
  <c r="F31" i="3"/>
  <c r="F30" i="3"/>
  <c r="F29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E11" i="3"/>
  <c r="F11" i="3" s="1"/>
  <c r="D11" i="3"/>
  <c r="D10" i="3"/>
  <c r="D27" i="3" s="1"/>
  <c r="E10" i="3" l="1"/>
  <c r="E27" i="3" s="1"/>
  <c r="F27" i="3" s="1"/>
  <c r="F10" i="3"/>
  <c r="E35" i="2"/>
  <c r="D35" i="2"/>
  <c r="F30" i="2"/>
  <c r="F31" i="2"/>
  <c r="F32" i="2"/>
  <c r="F29" i="2"/>
  <c r="F12" i="2"/>
  <c r="F13" i="2"/>
  <c r="F15" i="2"/>
  <c r="F16" i="2"/>
  <c r="F17" i="2"/>
  <c r="F18" i="2"/>
  <c r="F19" i="2"/>
  <c r="F20" i="2"/>
  <c r="F21" i="2"/>
  <c r="F23" i="2"/>
  <c r="F24" i="2"/>
  <c r="F25" i="2"/>
  <c r="F26" i="2"/>
  <c r="D11" i="2"/>
  <c r="D10" i="2" s="1"/>
  <c r="E11" i="2"/>
  <c r="E10" i="2" s="1"/>
  <c r="E27" i="2" s="1"/>
  <c r="C25" i="2"/>
  <c r="C23" i="2"/>
  <c r="D27" i="2" l="1"/>
  <c r="C14" i="2"/>
  <c r="C11" i="2" l="1"/>
  <c r="F11" i="2" s="1"/>
  <c r="F14" i="2"/>
  <c r="C22" i="2"/>
  <c r="F22" i="2" s="1"/>
  <c r="C35" i="2"/>
  <c r="F35" i="2" s="1"/>
  <c r="C10" i="2" l="1"/>
  <c r="C27" i="2" l="1"/>
  <c r="F27" i="2" s="1"/>
  <c r="F10" i="2"/>
</calcChain>
</file>

<file path=xl/sharedStrings.xml><?xml version="1.0" encoding="utf-8"?>
<sst xmlns="http://schemas.openxmlformats.org/spreadsheetml/2006/main" count="112" uniqueCount="66">
  <si>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</si>
  <si>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</si>
  <si>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</si>
  <si>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</si>
  <si>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</si>
  <si>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</si>
  <si>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</si>
  <si>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</si>
  <si>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</si>
  <si>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</si>
  <si>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</si>
  <si>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</si>
  <si>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</si>
  <si>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</si>
  <si>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</si>
  <si>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</si>
  <si>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</si>
  <si>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</si>
  <si>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</si>
  <si>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</si>
  <si>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</si>
  <si>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</si>
  <si>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</si>
  <si>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</si>
  <si>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</si>
  <si>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</si>
  <si>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</si>
  <si>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</si>
  <si>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</si>
  <si>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</si>
  <si>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</si>
  <si>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</si>
  <si>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</si>
  <si>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</si>
  <si>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</si>
  <si>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</si>
  <si>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</si>
  <si>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</si>
  <si>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</si>
  <si>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</si>
  <si>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</si>
  <si>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+</t>
  </si>
  <si>
    <t>-</t>
  </si>
  <si>
    <t>Уточненный бюджет</t>
  </si>
  <si>
    <t>Направление остатков на начало года</t>
  </si>
  <si>
    <t>План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</si>
  <si>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</si>
  <si>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</si>
  <si>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2.1.2.</t>
  </si>
  <si>
    <t>Реализация проектов инициативного бюджетирования, за счет средств населения и спонсоров</t>
  </si>
  <si>
    <t>2.1.3.</t>
  </si>
  <si>
    <t>Реализация проектов инициативного бюджетирования,за счет средств бюджета УР</t>
  </si>
  <si>
    <t>Обеспечение комплексного развития сельских территорий (мероприятие по благоустройству сельских территорий)</t>
  </si>
  <si>
    <t>в т.ч местный бюджет</t>
  </si>
  <si>
    <t>бюджет УР</t>
  </si>
  <si>
    <t>бюджет РФ</t>
  </si>
  <si>
    <t>3.2.</t>
  </si>
  <si>
    <t>Остатки на начало года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</si>
  <si>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</si>
  <si>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</si>
  <si>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</si>
  <si>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</si>
  <si>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</si>
  <si>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</si>
  <si>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01.04.2024 год</t>
  </si>
  <si>
    <t xml:space="preserve">от 24 мая 2024 года № 459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</si>
</sst>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/>
    <xf numFmtId="4" fontId="3" fillId="0" borderId="1" xfId="0" applyNumberFormat="1" applyFont="1" applyBorder="1"/>
    <xf numFmtId="4" fontId="5" fillId="0" borderId="1" xfId="0" applyNumberFormat="1" applyFont="1" applyBorder="1"/>
    <xf numFmtId="4" fontId="1" fillId="0" borderId="1" xfId="0" applyNumberFormat="1" applyFont="1" applyBorder="1"/>
    <xf numFmtId="4" fontId="3" fillId="0" borderId="0" xfId="0" applyNumberFormat="1" applyFont="1"/>
    <xf numFmtId="4" fontId="1" fillId="0" borderId="0" xfId="0" applyNumberFormat="1" applyFont="1"/>
    <xf numFmtId="0" fontId="0" fillId="0" borderId="1" xfId="0" applyBorder="1"/>
    <xf numFmtId="2" fontId="0" fillId="0" borderId="1" xfId="0" applyNumberFormat="1" applyBorder="1" applyAlignment="1">
      <alignment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2"/>
  <sheetViews>
    <sheetView view="pageBreakPreview" zoomScaleSheetLayoutView="100" workbookViewId="0">
      <selection activeCell="B24" sqref="B24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5.85546875" customWidth="1"/>
    <col min="5" max="5" width="9.28515625" bestFit="1" customWidth="1"/>
    <col min="6" max="6" width="18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40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39" t="s">
        <v>35</v>
      </c>
      <c r="C6" s="39"/>
      <c r="D6" s="39"/>
      <c r="E6" s="39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25</v>
      </c>
    </row>
    <row r="9" spans="1:6" ht="30" x14ac:dyDescent="0.25">
      <c r="A9" s="3" t="s">
        <v>0</v>
      </c>
      <c r="B9" s="4" t="s">
        <v>1</v>
      </c>
      <c r="C9" s="7" t="s">
        <v>7</v>
      </c>
      <c r="D9" s="28" t="s">
        <v>41</v>
      </c>
      <c r="E9" s="28" t="s">
        <v>42</v>
      </c>
      <c r="F9" s="29" t="s">
        <v>43</v>
      </c>
    </row>
    <row r="10" spans="1:6" ht="31.5" x14ac:dyDescent="0.25">
      <c r="A10" s="14">
        <v>1</v>
      </c>
      <c r="B10" s="15" t="s">
        <v>8</v>
      </c>
      <c r="C10" s="20">
        <f>C11</f>
        <v>111399345</v>
      </c>
      <c r="D10" s="20">
        <f t="shared" ref="D10:E10" si="0">D11</f>
        <v>10162483.68</v>
      </c>
      <c r="E10" s="20">
        <f t="shared" si="0"/>
        <v>0</v>
      </c>
      <c r="F10" s="23">
        <f>C10+D10-E10</f>
        <v>121561828.68000001</v>
      </c>
    </row>
    <row r="11" spans="1:6" ht="47.25" x14ac:dyDescent="0.25">
      <c r="A11" s="8" t="s">
        <v>13</v>
      </c>
      <c r="B11" s="5" t="s">
        <v>9</v>
      </c>
      <c r="C11" s="21">
        <f>C12+C14+C15+C16+C17+C18+C19+C20+C21</f>
        <v>111399345</v>
      </c>
      <c r="D11" s="21">
        <f t="shared" ref="D11:E11" si="1">D12+D14+D15+D16+D17+D18+D19+D20+D21</f>
        <v>10162483.68</v>
      </c>
      <c r="E11" s="21">
        <f t="shared" si="1"/>
        <v>0</v>
      </c>
      <c r="F11" s="23">
        <f t="shared" ref="F11:F27" si="2">C11+D11-E11</f>
        <v>121561828.68000001</v>
      </c>
    </row>
    <row r="12" spans="1:6" ht="31.5" x14ac:dyDescent="0.25">
      <c r="A12" s="10" t="s">
        <v>14</v>
      </c>
      <c r="B12" s="6" t="s">
        <v>10</v>
      </c>
      <c r="C12" s="22">
        <v>28067350</v>
      </c>
      <c r="D12" s="30">
        <v>10162483.68</v>
      </c>
      <c r="E12" s="30"/>
      <c r="F12" s="23">
        <f t="shared" si="2"/>
        <v>38229833.68</v>
      </c>
    </row>
    <row r="13" spans="1:6" ht="16.5" hidden="1" customHeight="1" x14ac:dyDescent="0.25">
      <c r="A13" s="9"/>
      <c r="B13" s="6"/>
      <c r="C13" s="22"/>
      <c r="D13" s="30"/>
      <c r="E13" s="30"/>
      <c r="F13" s="23">
        <f t="shared" si="2"/>
        <v>0</v>
      </c>
    </row>
    <row r="14" spans="1:6" ht="31.5" x14ac:dyDescent="0.25">
      <c r="A14" s="11" t="s">
        <v>15</v>
      </c>
      <c r="B14" s="6" t="s">
        <v>3</v>
      </c>
      <c r="C14" s="22">
        <f>112850+598400</f>
        <v>711250</v>
      </c>
      <c r="D14" s="31"/>
      <c r="E14" s="30"/>
      <c r="F14" s="23">
        <f t="shared" si="2"/>
        <v>711250</v>
      </c>
    </row>
    <row r="15" spans="1:6" ht="15.75" x14ac:dyDescent="0.25">
      <c r="A15" s="11" t="s">
        <v>16</v>
      </c>
      <c r="B15" s="6" t="s">
        <v>11</v>
      </c>
      <c r="C15" s="22">
        <v>6100000</v>
      </c>
      <c r="D15" s="30"/>
      <c r="E15" s="30"/>
      <c r="F15" s="23">
        <f t="shared" si="2"/>
        <v>6100000</v>
      </c>
    </row>
    <row r="16" spans="1:6" ht="46.5" customHeight="1" x14ac:dyDescent="0.25">
      <c r="A16" s="11" t="s">
        <v>17</v>
      </c>
      <c r="B16" s="6" t="s">
        <v>4</v>
      </c>
      <c r="C16" s="22">
        <v>10971145</v>
      </c>
      <c r="D16" s="30"/>
      <c r="E16" s="30"/>
      <c r="F16" s="23">
        <f t="shared" si="2"/>
        <v>10971145</v>
      </c>
    </row>
    <row r="17" spans="1:6" ht="15.75" hidden="1" x14ac:dyDescent="0.25">
      <c r="A17" s="11" t="s">
        <v>22</v>
      </c>
      <c r="B17" s="6" t="s">
        <v>23</v>
      </c>
      <c r="C17" s="22"/>
      <c r="D17" s="30"/>
      <c r="E17" s="30"/>
      <c r="F17" s="23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2">
        <v>300000</v>
      </c>
      <c r="D18" s="30"/>
      <c r="E18" s="30"/>
      <c r="F18" s="23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2">
        <v>59241200</v>
      </c>
      <c r="D19" s="30"/>
      <c r="E19" s="30"/>
      <c r="F19" s="23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3">
        <v>300000</v>
      </c>
      <c r="D20" s="30"/>
      <c r="E20" s="30"/>
      <c r="F20" s="23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3">
        <v>5708400</v>
      </c>
      <c r="D21" s="30"/>
      <c r="E21" s="30"/>
      <c r="F21" s="23">
        <f t="shared" si="2"/>
        <v>5708400</v>
      </c>
    </row>
    <row r="22" spans="1:6" ht="15.75" x14ac:dyDescent="0.25">
      <c r="A22" s="12">
        <v>2</v>
      </c>
      <c r="B22" s="13" t="s">
        <v>12</v>
      </c>
      <c r="C22" s="24">
        <f>C23</f>
        <v>180000</v>
      </c>
      <c r="D22" s="30"/>
      <c r="E22" s="30"/>
      <c r="F22" s="23">
        <f t="shared" si="2"/>
        <v>180000</v>
      </c>
    </row>
    <row r="23" spans="1:6" ht="47.25" x14ac:dyDescent="0.25">
      <c r="A23" s="11" t="s">
        <v>18</v>
      </c>
      <c r="B23" s="6" t="s">
        <v>21</v>
      </c>
      <c r="C23" s="23">
        <f>C24</f>
        <v>180000</v>
      </c>
      <c r="D23" s="30"/>
      <c r="E23" s="30"/>
      <c r="F23" s="23">
        <f t="shared" si="2"/>
        <v>180000</v>
      </c>
    </row>
    <row r="24" spans="1:6" ht="30.75" customHeight="1" x14ac:dyDescent="0.25">
      <c r="A24" s="11" t="s">
        <v>19</v>
      </c>
      <c r="B24" s="6" t="s">
        <v>32</v>
      </c>
      <c r="C24" s="23">
        <v>180000</v>
      </c>
      <c r="D24" s="30"/>
      <c r="E24" s="30"/>
      <c r="F24" s="23">
        <f t="shared" si="2"/>
        <v>180000</v>
      </c>
    </row>
    <row r="25" spans="1:6" ht="29.25" customHeight="1" x14ac:dyDescent="0.25">
      <c r="A25" s="12">
        <v>3</v>
      </c>
      <c r="B25" s="13" t="s">
        <v>33</v>
      </c>
      <c r="C25" s="24">
        <f>C26</f>
        <v>400000</v>
      </c>
      <c r="D25" s="30"/>
      <c r="E25" s="30"/>
      <c r="F25" s="23">
        <f t="shared" si="2"/>
        <v>400000</v>
      </c>
    </row>
    <row r="26" spans="1:6" ht="29.25" customHeight="1" x14ac:dyDescent="0.25">
      <c r="A26" s="11" t="s">
        <v>34</v>
      </c>
      <c r="B26" s="6" t="s">
        <v>3</v>
      </c>
      <c r="C26" s="23">
        <v>400000</v>
      </c>
      <c r="D26" s="30"/>
      <c r="E26" s="30"/>
      <c r="F26" s="23">
        <f t="shared" si="2"/>
        <v>400000</v>
      </c>
    </row>
    <row r="27" spans="1:6" ht="15.75" x14ac:dyDescent="0.25">
      <c r="A27" s="18"/>
      <c r="B27" s="19" t="s">
        <v>29</v>
      </c>
      <c r="C27" s="25">
        <f>C10+C22+C25</f>
        <v>111979345</v>
      </c>
      <c r="D27" s="25">
        <f t="shared" ref="D27:E27" si="3">D10+D22+D25</f>
        <v>10162483.68</v>
      </c>
      <c r="E27" s="25">
        <f t="shared" si="3"/>
        <v>0</v>
      </c>
      <c r="F27" s="23">
        <f t="shared" si="2"/>
        <v>122141828.68000001</v>
      </c>
    </row>
    <row r="28" spans="1:6" ht="15.75" x14ac:dyDescent="0.25">
      <c r="A28" s="36" t="s">
        <v>26</v>
      </c>
      <c r="B28" s="37"/>
      <c r="C28" s="38"/>
      <c r="D28" s="1"/>
      <c r="E28" s="1"/>
      <c r="F28" s="1"/>
    </row>
    <row r="29" spans="1:6" ht="15.75" x14ac:dyDescent="0.25">
      <c r="A29" s="32"/>
      <c r="B29" s="33" t="s">
        <v>44</v>
      </c>
      <c r="C29" s="32"/>
      <c r="D29" s="1">
        <v>10162483.68</v>
      </c>
      <c r="E29" s="1"/>
      <c r="F29" s="1">
        <f>C29+D29-E29</f>
        <v>10162483.68</v>
      </c>
    </row>
    <row r="30" spans="1:6" ht="94.5" x14ac:dyDescent="0.25">
      <c r="A30" s="1"/>
      <c r="B30" s="16" t="s">
        <v>2</v>
      </c>
      <c r="C30" s="26">
        <v>41767000</v>
      </c>
      <c r="D30" s="1"/>
      <c r="E30" s="1"/>
      <c r="F30" s="1">
        <f t="shared" ref="F30:F32" si="4">C30+D30-E30</f>
        <v>41767000</v>
      </c>
    </row>
    <row r="31" spans="1:6" ht="47.25" x14ac:dyDescent="0.25">
      <c r="A31" s="1"/>
      <c r="B31" s="16" t="s">
        <v>27</v>
      </c>
      <c r="C31" s="26">
        <v>10971145</v>
      </c>
      <c r="D31" s="1"/>
      <c r="E31" s="1"/>
      <c r="F31" s="1">
        <f t="shared" si="4"/>
        <v>10971145</v>
      </c>
    </row>
    <row r="32" spans="1:6" ht="31.5" x14ac:dyDescent="0.25">
      <c r="A32" s="1"/>
      <c r="B32" s="16" t="s">
        <v>39</v>
      </c>
      <c r="C32" s="26">
        <v>59241200</v>
      </c>
      <c r="D32" s="1"/>
      <c r="E32" s="1"/>
      <c r="F32" s="1">
        <f t="shared" si="4"/>
        <v>59241200</v>
      </c>
    </row>
    <row r="33" spans="1:6" ht="15.75" x14ac:dyDescent="0.25">
      <c r="A33" s="1"/>
      <c r="B33" s="16"/>
      <c r="C33" s="26"/>
      <c r="D33" s="1"/>
      <c r="E33" s="1"/>
      <c r="F33" s="1"/>
    </row>
    <row r="34" spans="1:6" ht="15.75" x14ac:dyDescent="0.25">
      <c r="A34" s="1"/>
      <c r="B34" s="16"/>
      <c r="C34" s="26"/>
      <c r="D34" s="1"/>
      <c r="E34" s="1"/>
      <c r="F34" s="1"/>
    </row>
    <row r="35" spans="1:6" ht="15.75" x14ac:dyDescent="0.25">
      <c r="A35" s="1"/>
      <c r="B35" s="17" t="s">
        <v>28</v>
      </c>
      <c r="C35" s="27">
        <f>C30+C31+C32+C33</f>
        <v>111979345</v>
      </c>
      <c r="D35" s="1">
        <f>SUM(D29:D32)</f>
        <v>10162483.68</v>
      </c>
      <c r="E35" s="1">
        <f>SUM(E29:E32)</f>
        <v>0</v>
      </c>
      <c r="F35" s="26">
        <f>C35+D35-E35</f>
        <v>122141828.68000001</v>
      </c>
    </row>
    <row r="36" spans="1:6" ht="15.75" x14ac:dyDescent="0.25">
      <c r="A36" s="1"/>
      <c r="B36" s="1"/>
      <c r="C36" s="1"/>
    </row>
    <row r="37" spans="1:6" ht="15.75" x14ac:dyDescent="0.25">
      <c r="A37" s="1"/>
      <c r="B37" s="1"/>
      <c r="C37" s="1"/>
    </row>
    <row r="38" spans="1:6" ht="15.75" x14ac:dyDescent="0.25">
      <c r="A38" s="1"/>
      <c r="B38" s="1"/>
      <c r="C38" s="1"/>
    </row>
    <row r="39" spans="1:6" ht="15.75" x14ac:dyDescent="0.25">
      <c r="A39" s="1"/>
      <c r="B39" s="1"/>
      <c r="C39" s="1"/>
    </row>
    <row r="40" spans="1:6" ht="15.75" x14ac:dyDescent="0.25">
      <c r="A40" s="1"/>
      <c r="B40" s="1"/>
      <c r="C40" s="1"/>
    </row>
    <row r="41" spans="1:6" ht="15.75" x14ac:dyDescent="0.25">
      <c r="A41" s="1"/>
      <c r="B41" s="1"/>
      <c r="C41" s="1"/>
    </row>
    <row r="42" spans="1:6" ht="15.75" x14ac:dyDescent="0.25">
      <c r="A42" s="1"/>
      <c r="B42" s="1"/>
      <c r="C42" s="1"/>
    </row>
  </sheetData>
  <mergeCells count="2">
    <mergeCell ref="A28:C28"/>
    <mergeCell ref="B6:E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"/>
  <sheetViews>
    <sheetView tabSelected="1" view="pageBreakPreview" zoomScale="106" zoomScaleNormal="100" zoomScaleSheetLayoutView="106" workbookViewId="0">
      <selection activeCell="G4" sqref="G4"/>
    </sheetView>
  </sheetViews>
  <sheetFormatPr defaultRowHeight="15" x14ac:dyDescent="0.25"/>
  <cols>
    <col min="1" max="1" width="7.140625" customWidth="1"/>
    <col min="2" max="2" width="67.42578125" customWidth="1"/>
    <col min="3" max="3" width="17.28515625" customWidth="1"/>
    <col min="4" max="4" width="17.28515625" hidden="1" customWidth="1"/>
    <col min="5" max="5" width="16" hidden="1" customWidth="1"/>
    <col min="6" max="6" width="18" hidden="1" customWidth="1"/>
  </cols>
  <sheetData>
    <row r="1" spans="1:7" ht="15.75" x14ac:dyDescent="0.25">
      <c r="A1" s="1"/>
      <c r="F1" s="1"/>
      <c r="G1" s="2" t="s">
        <v>20</v>
      </c>
    </row>
    <row r="2" spans="1:7" ht="15.75" x14ac:dyDescent="0.25">
      <c r="A2" s="1"/>
      <c r="F2" s="1"/>
      <c r="G2" s="2" t="s">
        <v>5</v>
      </c>
    </row>
    <row r="3" spans="1:7" ht="15.75" x14ac:dyDescent="0.25">
      <c r="A3" s="1"/>
      <c r="F3" s="1"/>
      <c r="G3" s="2" t="s">
        <v>6</v>
      </c>
    </row>
    <row r="4" spans="1:7" ht="15.75" x14ac:dyDescent="0.25">
      <c r="A4" s="1"/>
      <c r="F4" s="1"/>
      <c r="G4" s="2" t="s">
        <v>65</v>
      </c>
    </row>
    <row r="5" spans="1:7" ht="15.75" x14ac:dyDescent="0.25">
      <c r="A5" s="1"/>
      <c r="B5" s="1"/>
      <c r="C5" s="1"/>
    </row>
    <row r="6" spans="1:7" ht="47.25" customHeight="1" x14ac:dyDescent="0.25">
      <c r="A6" s="1"/>
      <c r="B6" s="39" t="s">
        <v>64</v>
      </c>
      <c r="C6" s="39"/>
      <c r="D6" s="39"/>
      <c r="E6" s="39"/>
    </row>
    <row r="7" spans="1:7" ht="15.75" x14ac:dyDescent="0.25">
      <c r="A7" s="1"/>
      <c r="B7" s="1"/>
      <c r="C7" s="1"/>
    </row>
    <row r="8" spans="1:7" ht="15.75" x14ac:dyDescent="0.25">
      <c r="A8" s="1"/>
      <c r="B8" s="1"/>
      <c r="C8" s="2" t="s">
        <v>25</v>
      </c>
    </row>
    <row r="9" spans="1:7" ht="30" x14ac:dyDescent="0.25">
      <c r="A9" s="3" t="s">
        <v>0</v>
      </c>
      <c r="B9" s="4" t="s">
        <v>1</v>
      </c>
      <c r="C9" s="34" t="s">
        <v>45</v>
      </c>
      <c r="D9" s="28" t="s">
        <v>41</v>
      </c>
      <c r="E9" s="28" t="s">
        <v>42</v>
      </c>
      <c r="F9" s="29" t="s">
        <v>43</v>
      </c>
    </row>
    <row r="10" spans="1:7" ht="31.5" x14ac:dyDescent="0.25">
      <c r="A10" s="14">
        <v>1</v>
      </c>
      <c r="B10" s="15" t="s">
        <v>8</v>
      </c>
      <c r="C10" s="20">
        <f>C11</f>
        <v>121561828.68000001</v>
      </c>
      <c r="D10" s="20">
        <f t="shared" ref="D10:E10" si="0">D11</f>
        <v>10162483.68</v>
      </c>
      <c r="E10" s="20">
        <f t="shared" si="0"/>
        <v>0</v>
      </c>
      <c r="F10" s="23">
        <f>C10+D10-E10</f>
        <v>131724312.36000001</v>
      </c>
    </row>
    <row r="11" spans="1:7" ht="47.25" x14ac:dyDescent="0.25">
      <c r="A11" s="8" t="s">
        <v>13</v>
      </c>
      <c r="B11" s="5" t="s">
        <v>9</v>
      </c>
      <c r="C11" s="21">
        <f>C12+C14+C15+C16+C17+C18+C19+C20+C21</f>
        <v>121561828.68000001</v>
      </c>
      <c r="D11" s="21">
        <f t="shared" ref="D11:E11" si="1">D12+D14+D15+D16+D17+D18+D19+D20+D21</f>
        <v>10162483.68</v>
      </c>
      <c r="E11" s="21">
        <f t="shared" si="1"/>
        <v>0</v>
      </c>
      <c r="F11" s="23">
        <f t="shared" ref="F11:F27" si="2">C11+D11-E11</f>
        <v>131724312.36000001</v>
      </c>
    </row>
    <row r="12" spans="1:7" ht="31.5" x14ac:dyDescent="0.25">
      <c r="A12" s="10" t="s">
        <v>14</v>
      </c>
      <c r="B12" s="6" t="s">
        <v>10</v>
      </c>
      <c r="C12" s="22">
        <f>28067350-6800000+7400000+9734323.16+428160.52-3719661.45-400000+480000+6639661.45</f>
        <v>41829833.68</v>
      </c>
      <c r="D12" s="30">
        <v>10162483.68</v>
      </c>
      <c r="E12" s="30"/>
      <c r="F12" s="23">
        <f t="shared" si="2"/>
        <v>51992317.359999999</v>
      </c>
    </row>
    <row r="13" spans="1:7" ht="16.5" hidden="1" customHeight="1" x14ac:dyDescent="0.25">
      <c r="A13" s="9"/>
      <c r="B13" s="6"/>
      <c r="C13" s="22"/>
      <c r="D13" s="30"/>
      <c r="E13" s="30"/>
      <c r="F13" s="23">
        <f t="shared" si="2"/>
        <v>0</v>
      </c>
    </row>
    <row r="14" spans="1:7" ht="31.5" x14ac:dyDescent="0.25">
      <c r="A14" s="11" t="s">
        <v>15</v>
      </c>
      <c r="B14" s="6" t="s">
        <v>3</v>
      </c>
      <c r="C14" s="22">
        <f>112850+598400+5063.05+593336.95-598400</f>
        <v>711250</v>
      </c>
      <c r="D14" s="31"/>
      <c r="E14" s="30"/>
      <c r="F14" s="23">
        <f t="shared" si="2"/>
        <v>711250</v>
      </c>
    </row>
    <row r="15" spans="1:7" ht="15.75" x14ac:dyDescent="0.25">
      <c r="A15" s="11" t="s">
        <v>16</v>
      </c>
      <c r="B15" s="6" t="s">
        <v>11</v>
      </c>
      <c r="C15" s="22">
        <v>6100000</v>
      </c>
      <c r="D15" s="30"/>
      <c r="E15" s="30"/>
      <c r="F15" s="23">
        <f t="shared" si="2"/>
        <v>6100000</v>
      </c>
    </row>
    <row r="16" spans="1:7" ht="46.5" customHeight="1" x14ac:dyDescent="0.25">
      <c r="A16" s="11" t="s">
        <v>17</v>
      </c>
      <c r="B16" s="6" t="s">
        <v>4</v>
      </c>
      <c r="C16" s="22">
        <v>10971145</v>
      </c>
      <c r="D16" s="30"/>
      <c r="E16" s="30"/>
      <c r="F16" s="23">
        <f t="shared" si="2"/>
        <v>10971145</v>
      </c>
    </row>
    <row r="17" spans="1:6" ht="15.75" hidden="1" customHeight="1" x14ac:dyDescent="0.25">
      <c r="A17" s="11" t="s">
        <v>22</v>
      </c>
      <c r="B17" s="6" t="s">
        <v>23</v>
      </c>
      <c r="C17" s="22"/>
      <c r="D17" s="30"/>
      <c r="E17" s="30"/>
      <c r="F17" s="23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2">
        <v>300000</v>
      </c>
      <c r="D18" s="30"/>
      <c r="E18" s="30"/>
      <c r="F18" s="23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2">
        <f>59241200</f>
        <v>59241200</v>
      </c>
      <c r="D19" s="30"/>
      <c r="E19" s="30"/>
      <c r="F19" s="23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3">
        <v>300000</v>
      </c>
      <c r="D20" s="30"/>
      <c r="E20" s="30"/>
      <c r="F20" s="23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3">
        <f>5708400-600000-3000000</f>
        <v>2108400</v>
      </c>
      <c r="D21" s="30"/>
      <c r="E21" s="30"/>
      <c r="F21" s="23">
        <f t="shared" si="2"/>
        <v>2108400</v>
      </c>
    </row>
    <row r="22" spans="1:6" ht="15.75" x14ac:dyDescent="0.25">
      <c r="A22" s="12">
        <v>2</v>
      </c>
      <c r="B22" s="13" t="s">
        <v>12</v>
      </c>
      <c r="C22" s="24">
        <f>C23+C24</f>
        <v>2763250</v>
      </c>
      <c r="D22" s="30"/>
      <c r="E22" s="30"/>
      <c r="F22" s="23">
        <f t="shared" si="2"/>
        <v>2763250</v>
      </c>
    </row>
    <row r="23" spans="1:6" ht="15.75" x14ac:dyDescent="0.25">
      <c r="A23" s="11" t="s">
        <v>18</v>
      </c>
      <c r="B23" s="6" t="s">
        <v>46</v>
      </c>
      <c r="C23" s="23">
        <f>C25+C26+C27</f>
        <v>1740000</v>
      </c>
      <c r="D23" s="30"/>
      <c r="E23" s="30"/>
      <c r="F23" s="23">
        <f t="shared" si="2"/>
        <v>1740000</v>
      </c>
    </row>
    <row r="24" spans="1:6" ht="30.75" customHeight="1" x14ac:dyDescent="0.25">
      <c r="A24" s="11"/>
      <c r="B24" s="6" t="s">
        <v>47</v>
      </c>
      <c r="C24" s="23">
        <v>1023250</v>
      </c>
      <c r="D24" s="30"/>
      <c r="E24" s="30"/>
      <c r="F24" s="23">
        <f t="shared" si="2"/>
        <v>1023250</v>
      </c>
    </row>
    <row r="25" spans="1:6" ht="29.25" customHeight="1" x14ac:dyDescent="0.25">
      <c r="A25" s="11" t="s">
        <v>19</v>
      </c>
      <c r="B25" s="6" t="s">
        <v>32</v>
      </c>
      <c r="C25" s="23">
        <v>180000</v>
      </c>
      <c r="D25" s="30"/>
      <c r="E25" s="30"/>
      <c r="F25" s="23">
        <f t="shared" si="2"/>
        <v>180000</v>
      </c>
    </row>
    <row r="26" spans="1:6" ht="29.25" customHeight="1" x14ac:dyDescent="0.25">
      <c r="A26" s="11" t="s">
        <v>48</v>
      </c>
      <c r="B26" s="6" t="s">
        <v>49</v>
      </c>
      <c r="C26" s="23">
        <v>360000</v>
      </c>
      <c r="D26" s="30"/>
      <c r="E26" s="30"/>
      <c r="F26" s="23">
        <f t="shared" si="2"/>
        <v>360000</v>
      </c>
    </row>
    <row r="27" spans="1:6" ht="31.5" x14ac:dyDescent="0.25">
      <c r="A27" s="11" t="s">
        <v>50</v>
      </c>
      <c r="B27" s="6" t="s">
        <v>51</v>
      </c>
      <c r="C27" s="23">
        <v>1200000</v>
      </c>
      <c r="D27" s="25">
        <f t="shared" ref="D27:E27" si="3">D10+D22+D25</f>
        <v>10162483.68</v>
      </c>
      <c r="E27" s="25">
        <f t="shared" si="3"/>
        <v>0</v>
      </c>
      <c r="F27" s="23">
        <f t="shared" si="2"/>
        <v>11362483.68</v>
      </c>
    </row>
    <row r="28" spans="1:6" ht="31.5" x14ac:dyDescent="0.25">
      <c r="A28" s="12">
        <v>3</v>
      </c>
      <c r="B28" s="13" t="s">
        <v>33</v>
      </c>
      <c r="C28" s="24">
        <f>C33+C29</f>
        <v>6280000</v>
      </c>
      <c r="D28" s="1"/>
      <c r="E28" s="1"/>
      <c r="F28" s="1"/>
    </row>
    <row r="29" spans="1:6" ht="31.5" x14ac:dyDescent="0.25">
      <c r="A29" s="11" t="s">
        <v>34</v>
      </c>
      <c r="B29" s="6" t="s">
        <v>52</v>
      </c>
      <c r="C29" s="24">
        <v>6171343.0899999999</v>
      </c>
      <c r="D29" s="1">
        <v>10162483.68</v>
      </c>
      <c r="E29" s="1"/>
      <c r="F29" s="1">
        <f>C29+D29-E29</f>
        <v>16333826.77</v>
      </c>
    </row>
    <row r="30" spans="1:6" ht="15.75" x14ac:dyDescent="0.25">
      <c r="A30" s="11"/>
      <c r="B30" s="6" t="s">
        <v>53</v>
      </c>
      <c r="C30" s="24">
        <v>291343.09000000003</v>
      </c>
      <c r="D30" s="1"/>
      <c r="E30" s="1"/>
      <c r="F30" s="1">
        <f t="shared" ref="F30:F32" si="4">C30+D30-E30</f>
        <v>291343.09000000003</v>
      </c>
    </row>
    <row r="31" spans="1:6" ht="15.75" x14ac:dyDescent="0.25">
      <c r="A31" s="11"/>
      <c r="B31" s="6" t="s">
        <v>54</v>
      </c>
      <c r="C31" s="24">
        <v>176400</v>
      </c>
      <c r="D31" s="1"/>
      <c r="E31" s="1"/>
      <c r="F31" s="1">
        <f t="shared" si="4"/>
        <v>176400</v>
      </c>
    </row>
    <row r="32" spans="1:6" ht="15.75" x14ac:dyDescent="0.25">
      <c r="A32" s="11"/>
      <c r="B32" s="6" t="s">
        <v>55</v>
      </c>
      <c r="C32" s="24">
        <v>5703600</v>
      </c>
      <c r="D32" s="1"/>
      <c r="E32" s="1"/>
      <c r="F32" s="1">
        <f t="shared" si="4"/>
        <v>5703600</v>
      </c>
    </row>
    <row r="33" spans="1:6" ht="31.5" x14ac:dyDescent="0.25">
      <c r="A33" s="11" t="s">
        <v>56</v>
      </c>
      <c r="B33" s="6" t="s">
        <v>3</v>
      </c>
      <c r="C33" s="23">
        <f>400000-291343.09</f>
        <v>108656.90999999997</v>
      </c>
      <c r="D33" s="1"/>
      <c r="E33" s="1"/>
      <c r="F33" s="1"/>
    </row>
    <row r="34" spans="1:6" ht="15.75" x14ac:dyDescent="0.25">
      <c r="A34" s="18"/>
      <c r="B34" s="19" t="s">
        <v>29</v>
      </c>
      <c r="C34" s="25">
        <f>C10+C22+C28</f>
        <v>130605078.68000001</v>
      </c>
      <c r="D34" s="1"/>
      <c r="E34" s="1"/>
      <c r="F34" s="1"/>
    </row>
    <row r="35" spans="1:6" ht="15.75" x14ac:dyDescent="0.25">
      <c r="A35" s="36" t="s">
        <v>26</v>
      </c>
      <c r="B35" s="37"/>
      <c r="C35" s="38"/>
      <c r="D35" s="1">
        <f>SUM(D29:D32)</f>
        <v>10162483.68</v>
      </c>
      <c r="E35" s="1">
        <f>SUM(E29:E32)</f>
        <v>0</v>
      </c>
      <c r="F35" s="26">
        <f>C35+D35-E35</f>
        <v>10162483.68</v>
      </c>
    </row>
    <row r="36" spans="1:6" ht="15.75" x14ac:dyDescent="0.25">
      <c r="A36" s="32"/>
      <c r="B36" s="33" t="s">
        <v>57</v>
      </c>
      <c r="C36" s="33">
        <v>10162483.68</v>
      </c>
    </row>
    <row r="37" spans="1:6" ht="94.5" x14ac:dyDescent="0.25">
      <c r="A37" s="1"/>
      <c r="B37" s="16" t="s">
        <v>2</v>
      </c>
      <c r="C37" s="26">
        <v>41767000</v>
      </c>
    </row>
    <row r="38" spans="1:6" ht="47.25" x14ac:dyDescent="0.25">
      <c r="A38" s="1"/>
      <c r="B38" s="16" t="s">
        <v>27</v>
      </c>
      <c r="C38" s="26">
        <v>10971145</v>
      </c>
    </row>
    <row r="39" spans="1:6" ht="31.5" x14ac:dyDescent="0.25">
      <c r="A39" s="1"/>
      <c r="B39" s="16" t="s">
        <v>39</v>
      </c>
      <c r="C39" s="26">
        <v>59241200</v>
      </c>
    </row>
    <row r="40" spans="1:6" ht="54.75" x14ac:dyDescent="0.25">
      <c r="A40" s="1"/>
      <c r="B40" s="16" t="s">
        <v>58</v>
      </c>
      <c r="C40" s="26">
        <v>5880000</v>
      </c>
    </row>
    <row r="41" spans="1:6" ht="15.75" x14ac:dyDescent="0.25">
      <c r="A41" s="1"/>
      <c r="B41" s="35" t="s">
        <v>59</v>
      </c>
      <c r="C41" s="26">
        <f>C42+C43+C44+C45</f>
        <v>2583250</v>
      </c>
    </row>
    <row r="42" spans="1:6" ht="15.75" x14ac:dyDescent="0.25">
      <c r="A42" s="1"/>
      <c r="B42" s="16" t="s">
        <v>60</v>
      </c>
      <c r="C42" s="26">
        <v>1023250</v>
      </c>
    </row>
    <row r="43" spans="1:6" ht="15.75" x14ac:dyDescent="0.25">
      <c r="A43" s="1"/>
      <c r="B43" s="16" t="s">
        <v>61</v>
      </c>
      <c r="C43" s="26"/>
    </row>
    <row r="44" spans="1:6" ht="31.5" x14ac:dyDescent="0.25">
      <c r="A44" s="1"/>
      <c r="B44" s="16" t="s">
        <v>62</v>
      </c>
      <c r="C44" s="26">
        <v>360000</v>
      </c>
    </row>
    <row r="45" spans="1:6" ht="31.5" x14ac:dyDescent="0.25">
      <c r="A45" s="1"/>
      <c r="B45" s="16" t="s">
        <v>63</v>
      </c>
      <c r="C45" s="26">
        <v>1200000</v>
      </c>
    </row>
    <row r="46" spans="1:6" ht="15.75" x14ac:dyDescent="0.25">
      <c r="A46" s="1"/>
      <c r="B46" s="17" t="s">
        <v>28</v>
      </c>
      <c r="C46" s="27">
        <f>C37+C38+C39+C40+C36+C41</f>
        <v>130605078.68000001</v>
      </c>
    </row>
  </sheetData>
  <mergeCells count="2">
    <mergeCell ref="B6:E6"/>
    <mergeCell ref="A35:C35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2024-05-23T11:02:44Z</dcterms:modified>
</cp:coreProperties>
</file>