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0370874D-0B00-4E2C-B092-E673E0AFFD07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2023" sheetId="2" r:id="rId1"/>
    <sheet name="Лист1" sheetId="3" r:id="rId2"/>
  </sheets>
  <definedNames>
    <definedName name="_xlnm.Print_Area" localSheetId="0">'2023'!$A$1:$I$49</definedName>
    <definedName name="_xlnm.Print_Area" localSheetId="1">Лист1!$A$1:$K$49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3" l="1"/>
  <c r="D49" i="3"/>
  <c r="F48" i="3"/>
  <c r="I48" i="3" s="1"/>
  <c r="F47" i="3"/>
  <c r="I47" i="3" s="1"/>
  <c r="F46" i="3"/>
  <c r="I46" i="3" s="1"/>
  <c r="F45" i="3"/>
  <c r="I45" i="3" s="1"/>
  <c r="F44" i="3"/>
  <c r="I44" i="3" s="1"/>
  <c r="F43" i="3"/>
  <c r="I43" i="3" s="1"/>
  <c r="E42" i="3"/>
  <c r="D42" i="3"/>
  <c r="C42" i="3"/>
  <c r="F41" i="3"/>
  <c r="I41" i="3" s="1"/>
  <c r="C40" i="3"/>
  <c r="F39" i="3"/>
  <c r="I39" i="3" s="1"/>
  <c r="F38" i="3"/>
  <c r="I38" i="3" s="1"/>
  <c r="H36" i="3"/>
  <c r="G36" i="3"/>
  <c r="I35" i="3"/>
  <c r="F34" i="3"/>
  <c r="I34" i="3" s="1"/>
  <c r="I33" i="3" s="1"/>
  <c r="G33" i="3"/>
  <c r="D33" i="3"/>
  <c r="F33" i="3" s="1"/>
  <c r="C32" i="3"/>
  <c r="F32" i="3" s="1"/>
  <c r="I32" i="3" s="1"/>
  <c r="F31" i="3"/>
  <c r="I31" i="3" s="1"/>
  <c r="F30" i="3"/>
  <c r="I30" i="3" s="1"/>
  <c r="I29" i="3"/>
  <c r="F29" i="3"/>
  <c r="H28" i="3"/>
  <c r="E28" i="3"/>
  <c r="D28" i="3"/>
  <c r="C28" i="3"/>
  <c r="F27" i="3"/>
  <c r="I27" i="3" s="1"/>
  <c r="I26" i="3"/>
  <c r="F26" i="3"/>
  <c r="F25" i="3"/>
  <c r="I25" i="3" s="1"/>
  <c r="F24" i="3"/>
  <c r="I24" i="3" s="1"/>
  <c r="E23" i="3"/>
  <c r="E22" i="3" s="1"/>
  <c r="D23" i="3"/>
  <c r="D22" i="3" s="1"/>
  <c r="C23" i="3"/>
  <c r="F23" i="3" s="1"/>
  <c r="I23" i="3" s="1"/>
  <c r="F21" i="3"/>
  <c r="I21" i="3" s="1"/>
  <c r="F20" i="3"/>
  <c r="I20" i="3" s="1"/>
  <c r="F19" i="3"/>
  <c r="I19" i="3" s="1"/>
  <c r="C18" i="3"/>
  <c r="F18" i="3" s="1"/>
  <c r="I18" i="3" s="1"/>
  <c r="F17" i="3"/>
  <c r="I17" i="3" s="1"/>
  <c r="C16" i="3"/>
  <c r="F16" i="3" s="1"/>
  <c r="I16" i="3" s="1"/>
  <c r="F15" i="3"/>
  <c r="I15" i="3" s="1"/>
  <c r="F14" i="3"/>
  <c r="I14" i="3" s="1"/>
  <c r="F13" i="3"/>
  <c r="I13" i="3" s="1"/>
  <c r="F12" i="3"/>
  <c r="I12" i="3" s="1"/>
  <c r="E11" i="3"/>
  <c r="E10" i="3" s="1"/>
  <c r="E36" i="3" s="1"/>
  <c r="D11" i="3"/>
  <c r="D10" i="3" s="1"/>
  <c r="H49" i="2"/>
  <c r="D36" i="3" l="1"/>
  <c r="C11" i="3"/>
  <c r="F11" i="3" s="1"/>
  <c r="I11" i="3" s="1"/>
  <c r="C49" i="3"/>
  <c r="F49" i="3" s="1"/>
  <c r="I49" i="3" s="1"/>
  <c r="F42" i="3"/>
  <c r="I42" i="3" s="1"/>
  <c r="F28" i="3"/>
  <c r="I28" i="3" s="1"/>
  <c r="C10" i="3"/>
  <c r="C22" i="3"/>
  <c r="F22" i="3" s="1"/>
  <c r="I22" i="3" s="1"/>
  <c r="F40" i="3"/>
  <c r="I40" i="3" s="1"/>
  <c r="G36" i="2"/>
  <c r="H28" i="2"/>
  <c r="G33" i="2"/>
  <c r="H36" i="2"/>
  <c r="I35" i="2"/>
  <c r="C36" i="3" l="1"/>
  <c r="F36" i="3" s="1"/>
  <c r="F10" i="3"/>
  <c r="I10" i="3" s="1"/>
  <c r="I36" i="3" s="1"/>
  <c r="D42" i="2"/>
  <c r="D49" i="2"/>
  <c r="F47" i="2"/>
  <c r="I47" i="2" s="1"/>
  <c r="E42" i="2"/>
  <c r="F39" i="2"/>
  <c r="I39" i="2" s="1"/>
  <c r="F41" i="2"/>
  <c r="I41" i="2" s="1"/>
  <c r="F43" i="2"/>
  <c r="I43" i="2" s="1"/>
  <c r="F44" i="2"/>
  <c r="I44" i="2" s="1"/>
  <c r="F45" i="2"/>
  <c r="I45" i="2" s="1"/>
  <c r="F46" i="2"/>
  <c r="I46" i="2" s="1"/>
  <c r="F48" i="2"/>
  <c r="I48" i="2" s="1"/>
  <c r="F38" i="2"/>
  <c r="I38" i="2" s="1"/>
  <c r="D33" i="2"/>
  <c r="F34" i="2"/>
  <c r="I34" i="2" s="1"/>
  <c r="I33" i="2" s="1"/>
  <c r="D23" i="2"/>
  <c r="D22" i="2" s="1"/>
  <c r="E23" i="2"/>
  <c r="C23" i="2"/>
  <c r="C22" i="2" s="1"/>
  <c r="F27" i="2"/>
  <c r="I27" i="2" s="1"/>
  <c r="F26" i="2"/>
  <c r="I26" i="2" s="1"/>
  <c r="F12" i="2"/>
  <c r="I12" i="2" s="1"/>
  <c r="F13" i="2"/>
  <c r="I13" i="2" s="1"/>
  <c r="F14" i="2"/>
  <c r="I14" i="2" s="1"/>
  <c r="F15" i="2"/>
  <c r="I15" i="2" s="1"/>
  <c r="F17" i="2"/>
  <c r="I17" i="2" s="1"/>
  <c r="F19" i="2"/>
  <c r="I19" i="2" s="1"/>
  <c r="F20" i="2"/>
  <c r="I20" i="2" s="1"/>
  <c r="F21" i="2"/>
  <c r="I21" i="2" s="1"/>
  <c r="F24" i="2"/>
  <c r="I24" i="2" s="1"/>
  <c r="F25" i="2"/>
  <c r="I25" i="2" s="1"/>
  <c r="F29" i="2"/>
  <c r="I29" i="2" s="1"/>
  <c r="F30" i="2"/>
  <c r="I30" i="2" s="1"/>
  <c r="F31" i="2"/>
  <c r="I31" i="2" s="1"/>
  <c r="F33" i="2"/>
  <c r="D28" i="2"/>
  <c r="E28" i="2"/>
  <c r="D11" i="2"/>
  <c r="D10" i="2" s="1"/>
  <c r="E11" i="2"/>
  <c r="E10" i="2" s="1"/>
  <c r="F23" i="2" l="1"/>
  <c r="I23" i="2" s="1"/>
  <c r="E22" i="2"/>
  <c r="F22" i="2" s="1"/>
  <c r="I22" i="2" s="1"/>
  <c r="E36" i="2"/>
  <c r="D36" i="2"/>
  <c r="C18" i="2"/>
  <c r="F18" i="2" s="1"/>
  <c r="I18" i="2" s="1"/>
  <c r="C32" i="2"/>
  <c r="F32" i="2" s="1"/>
  <c r="I32" i="2" s="1"/>
  <c r="C16" i="2"/>
  <c r="F16" i="2" s="1"/>
  <c r="I16" i="2" s="1"/>
  <c r="C40" i="2"/>
  <c r="F40" i="2" s="1"/>
  <c r="I40" i="2" s="1"/>
  <c r="C42" i="2"/>
  <c r="F42" i="2" s="1"/>
  <c r="I42" i="2" s="1"/>
  <c r="C49" i="2" l="1"/>
  <c r="F49" i="2" s="1"/>
  <c r="I49" i="2" s="1"/>
  <c r="C11" i="2"/>
  <c r="F11" i="2" s="1"/>
  <c r="I11" i="2" s="1"/>
  <c r="C28" i="2"/>
  <c r="F28" i="2" s="1"/>
  <c r="I28" i="2" s="1"/>
  <c r="C10" i="2" l="1"/>
  <c r="C36" i="2" l="1"/>
  <c r="F36" i="2" s="1"/>
  <c r="F10" i="2"/>
  <c r="I10" i="2" s="1"/>
  <c r="I36" i="2" s="1"/>
</calcChain>
</file>

<file path=xl/sharedStrings.xml><?xml version="1.0" encoding="utf-8"?>
<sst xmlns="http://schemas.openxmlformats.org/spreadsheetml/2006/main" count="141" uniqueCount="64">
  <si>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</si>
  <si>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</si>
  <si>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</si>
  <si>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</si>
  <si>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</si>
  <si>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</si>
  <si>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</si>
  <si>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</si>
  <si>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</si>
  <si>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</si>
  <si>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</si>
  <si>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</si>
  <si>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</si>
  <si>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</si>
  <si>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</si>
  <si>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</si>
  <si>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</si>
  <si>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</si>
  <si>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</si>
  <si>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</si>
  <si>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</si>
  <si>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</si>
  <si>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</si>
  <si>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</si>
  <si>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от "____" декабря  2022 года №______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</si>
  <si>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</si>
  <si>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</si>
  <si>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</si>
  <si>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</si>
  <si>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</si>
  <si>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</si>
  <si>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</si>
  <si>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</si>
  <si>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</si>
  <si>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</si>
  <si>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</si>
  <si>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</si>
  <si>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</si>
  <si>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</si>
  <si>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</si>
  <si>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</si>
  <si>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</si>
  <si>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</si>
  <si>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 граждан(в части дорожной дейтельности)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</si>
  <si>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</si>
  <si>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</si>
  <si>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</si>
  <si>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</si>
  <si>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</si>
  <si>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Бюджетные ассигнования  дорожного фонда муниципального образования "Муниципальный округ Кезский район Удмуртской Республики" на 2023 года</t>
  </si>
  <si>
    <t>+</t>
  </si>
  <si>
    <t>-</t>
  </si>
  <si>
    <t>Уточненный план</t>
  </si>
  <si>
    <t>2.1.2.</t>
  </si>
  <si>
    <t>Софинансирование инициативного бюджетирования за счет средств населения и спонсоров</t>
  </si>
  <si>
    <t>2.1.3.</t>
  </si>
  <si>
    <t>Реализация проектов инициативного бюджетирования(субсидия с бюджета УР)</t>
  </si>
  <si>
    <t>самообложение за счет средст бюджета УР</t>
  </si>
  <si>
    <t>инициативное бюджетирование за счет средств населения и спонсоров</t>
  </si>
  <si>
    <t>инициативное бюджетирование за чет средств бюджета УР</t>
  </si>
  <si>
    <t>самообложение за счет средств населения</t>
  </si>
  <si>
    <t>Муниципальный округ Кезский район Удмуртской Республики</t>
  </si>
  <si>
    <t>инициативное бюджетирование за счет средств бюджета УР</t>
  </si>
  <si>
    <t>от 27 октября 2023 года № 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</si>
</sst>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2" fillId="0" borderId="1" xfId="0" applyNumberFormat="1" applyFont="1" applyBorder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/>
    <xf numFmtId="2" fontId="2" fillId="0" borderId="0" xfId="0" applyNumberFormat="1" applyFont="1" applyAlignment="1">
      <alignment horizontal="left" vertical="center"/>
    </xf>
    <xf numFmtId="2" fontId="2" fillId="0" borderId="0" xfId="0" applyNumberFormat="1" applyFont="1"/>
    <xf numFmtId="2" fontId="2" fillId="2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4" fontId="1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/>
    <xf numFmtId="2" fontId="0" fillId="0" borderId="0" xfId="0" applyNumberFormat="1"/>
    <xf numFmtId="0" fontId="8" fillId="0" borderId="0" xfId="0" applyFont="1"/>
    <xf numFmtId="0" fontId="7" fillId="0" borderId="0" xfId="0" applyFont="1"/>
    <xf numFmtId="2" fontId="7" fillId="0" borderId="0" xfId="0" applyNumberFormat="1" applyFont="1"/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0" fontId="9" fillId="0" borderId="1" xfId="0" applyFont="1" applyBorder="1"/>
    <xf numFmtId="2" fontId="9" fillId="0" borderId="1" xfId="0" applyNumberFormat="1" applyFont="1" applyBorder="1"/>
    <xf numFmtId="2" fontId="0" fillId="0" borderId="6" xfId="0" applyNumberFormat="1" applyBorder="1"/>
    <xf numFmtId="2" fontId="7" fillId="0" borderId="6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view="pageBreakPreview" zoomScaleSheetLayoutView="100" workbookViewId="0">
      <selection sqref="A1:XFD1048576"/>
    </sheetView>
  </sheetViews>
  <sheetFormatPr defaultRowHeight="15" x14ac:dyDescent="0.25"/>
  <cols>
    <col min="1" max="1" width="7.140625" customWidth="1"/>
    <col min="2" max="2" width="67.42578125" customWidth="1"/>
    <col min="3" max="3" width="15.28515625" hidden="1" customWidth="1"/>
    <col min="4" max="4" width="13.85546875" hidden="1" customWidth="1"/>
    <col min="5" max="5" width="12.140625" hidden="1" customWidth="1"/>
    <col min="6" max="6" width="14" bestFit="1" customWidth="1"/>
    <col min="8" max="8" width="10.42578125" customWidth="1"/>
    <col min="9" max="10" width="11.5703125" bestFit="1" customWidth="1"/>
  </cols>
  <sheetData>
    <row r="1" spans="1:9" ht="15.75" x14ac:dyDescent="0.25">
      <c r="A1" s="1"/>
      <c r="B1" s="1"/>
      <c r="C1" s="2" t="s">
        <v>20</v>
      </c>
    </row>
    <row r="2" spans="1:9" ht="15.75" x14ac:dyDescent="0.25">
      <c r="A2" s="1"/>
      <c r="B2" s="1"/>
      <c r="C2" s="2" t="s">
        <v>6</v>
      </c>
    </row>
    <row r="3" spans="1:9" ht="15.75" x14ac:dyDescent="0.25">
      <c r="A3" s="1"/>
      <c r="B3" s="1"/>
      <c r="C3" s="2" t="s">
        <v>7</v>
      </c>
    </row>
    <row r="4" spans="1:9" ht="15.75" x14ac:dyDescent="0.25">
      <c r="A4" s="1"/>
      <c r="B4" s="1"/>
      <c r="C4" s="2" t="s">
        <v>24</v>
      </c>
    </row>
    <row r="5" spans="1:9" ht="15.75" x14ac:dyDescent="0.25">
      <c r="A5" s="1"/>
      <c r="B5" s="1"/>
      <c r="C5" s="1"/>
    </row>
    <row r="6" spans="1:9" ht="63" customHeight="1" x14ac:dyDescent="0.25">
      <c r="A6" s="1"/>
      <c r="B6" s="49" t="s">
        <v>49</v>
      </c>
      <c r="C6" s="49"/>
    </row>
    <row r="7" spans="1:9" ht="15.75" x14ac:dyDescent="0.25">
      <c r="A7" s="1"/>
      <c r="B7" s="1"/>
      <c r="C7" s="1"/>
    </row>
    <row r="8" spans="1:9" ht="15.75" x14ac:dyDescent="0.25">
      <c r="A8" s="1"/>
      <c r="B8" s="1"/>
      <c r="C8" s="31" t="s">
        <v>28</v>
      </c>
    </row>
    <row r="9" spans="1:9" ht="30" x14ac:dyDescent="0.25">
      <c r="A9" s="3" t="s">
        <v>0</v>
      </c>
      <c r="B9" s="4" t="s">
        <v>1</v>
      </c>
      <c r="C9" s="10" t="s">
        <v>39</v>
      </c>
      <c r="D9" s="33" t="s">
        <v>50</v>
      </c>
      <c r="E9" s="33" t="s">
        <v>51</v>
      </c>
      <c r="F9" s="34" t="s">
        <v>52</v>
      </c>
      <c r="G9" s="33" t="s">
        <v>50</v>
      </c>
      <c r="H9" s="33" t="s">
        <v>51</v>
      </c>
      <c r="I9" s="34" t="s">
        <v>52</v>
      </c>
    </row>
    <row r="10" spans="1:9" ht="31.5" x14ac:dyDescent="0.25">
      <c r="A10" s="23">
        <v>1</v>
      </c>
      <c r="B10" s="21" t="s">
        <v>8</v>
      </c>
      <c r="C10" s="15">
        <f>C11</f>
        <v>74777925.689999998</v>
      </c>
      <c r="D10" s="15">
        <f t="shared" ref="D10:E10" si="0">D11</f>
        <v>0</v>
      </c>
      <c r="E10" s="15">
        <f t="shared" si="0"/>
        <v>0</v>
      </c>
      <c r="F10" s="15">
        <f>C10+D10-E10</f>
        <v>74777925.689999998</v>
      </c>
      <c r="G10" s="42"/>
      <c r="H10" s="42"/>
      <c r="I10" s="43">
        <f>F10+G10-H10</f>
        <v>74777925.689999998</v>
      </c>
    </row>
    <row r="11" spans="1:9" ht="47.25" x14ac:dyDescent="0.25">
      <c r="A11" s="25" t="s">
        <v>13</v>
      </c>
      <c r="B11" s="5" t="s">
        <v>9</v>
      </c>
      <c r="C11" s="16">
        <f>C12+C14+C15+C16+C17+C18+C19+C20+C21</f>
        <v>74777925.689999998</v>
      </c>
      <c r="D11" s="16">
        <f t="shared" ref="D11:E11" si="1">D12+D14+D15+D16+D17+D18+D19+D20+D21</f>
        <v>0</v>
      </c>
      <c r="E11" s="16">
        <f t="shared" si="1"/>
        <v>0</v>
      </c>
      <c r="F11" s="40">
        <f t="shared" ref="F11:F36" si="2">C11+D11-E11</f>
        <v>74777925.689999998</v>
      </c>
      <c r="G11" s="33"/>
      <c r="H11" s="33"/>
      <c r="I11" s="41">
        <f t="shared" ref="I11:I35" si="3">F11+G11-H11</f>
        <v>74777925.689999998</v>
      </c>
    </row>
    <row r="12" spans="1:9" ht="31.5" x14ac:dyDescent="0.25">
      <c r="A12" s="26" t="s">
        <v>14</v>
      </c>
      <c r="B12" s="6" t="s">
        <v>10</v>
      </c>
      <c r="C12" s="20">
        <v>37748910.689999998</v>
      </c>
      <c r="D12" s="35"/>
      <c r="E12" s="33"/>
      <c r="F12" s="40">
        <f t="shared" si="2"/>
        <v>37748910.689999998</v>
      </c>
      <c r="G12" s="33"/>
      <c r="H12" s="33">
        <v>919793.74</v>
      </c>
      <c r="I12" s="41">
        <f t="shared" si="3"/>
        <v>36829116.949999996</v>
      </c>
    </row>
    <row r="13" spans="1:9" ht="78.75" hidden="1" x14ac:dyDescent="0.25">
      <c r="A13" s="27">
        <v>2</v>
      </c>
      <c r="B13" s="6" t="s">
        <v>3</v>
      </c>
      <c r="C13" s="20"/>
      <c r="D13" s="35"/>
      <c r="E13" s="33"/>
      <c r="F13" s="40">
        <f t="shared" si="2"/>
        <v>0</v>
      </c>
      <c r="G13" s="33"/>
      <c r="H13" s="33"/>
      <c r="I13" s="41">
        <f t="shared" si="3"/>
        <v>0</v>
      </c>
    </row>
    <row r="14" spans="1:9" ht="31.5" x14ac:dyDescent="0.25">
      <c r="A14" s="28" t="s">
        <v>15</v>
      </c>
      <c r="B14" s="6" t="s">
        <v>4</v>
      </c>
      <c r="C14" s="20">
        <v>256077</v>
      </c>
      <c r="D14" s="35"/>
      <c r="E14" s="33"/>
      <c r="F14" s="40">
        <f t="shared" si="2"/>
        <v>256077</v>
      </c>
      <c r="G14" s="33"/>
      <c r="H14" s="33"/>
      <c r="I14" s="41">
        <f t="shared" si="3"/>
        <v>256077</v>
      </c>
    </row>
    <row r="15" spans="1:9" ht="15.75" x14ac:dyDescent="0.25">
      <c r="A15" s="28" t="s">
        <v>16</v>
      </c>
      <c r="B15" s="6" t="s">
        <v>11</v>
      </c>
      <c r="C15" s="20">
        <v>6400000</v>
      </c>
      <c r="D15" s="35"/>
      <c r="E15" s="33"/>
      <c r="F15" s="40">
        <f t="shared" si="2"/>
        <v>6400000</v>
      </c>
      <c r="G15" s="33">
        <v>928000</v>
      </c>
      <c r="H15" s="33"/>
      <c r="I15" s="41">
        <f t="shared" si="3"/>
        <v>7328000</v>
      </c>
    </row>
    <row r="16" spans="1:9" ht="46.5" customHeight="1" x14ac:dyDescent="0.25">
      <c r="A16" s="28" t="s">
        <v>17</v>
      </c>
      <c r="B16" s="6" t="s">
        <v>5</v>
      </c>
      <c r="C16" s="20">
        <f>10978200+948278</f>
        <v>11926478</v>
      </c>
      <c r="D16" s="35"/>
      <c r="E16" s="33"/>
      <c r="F16" s="40">
        <f t="shared" si="2"/>
        <v>11926478</v>
      </c>
      <c r="G16" s="33"/>
      <c r="H16" s="33"/>
      <c r="I16" s="41">
        <f t="shared" si="3"/>
        <v>11926478</v>
      </c>
    </row>
    <row r="17" spans="1:10" ht="15.75" hidden="1" x14ac:dyDescent="0.25">
      <c r="A17" s="28" t="s">
        <v>22</v>
      </c>
      <c r="B17" s="6" t="s">
        <v>23</v>
      </c>
      <c r="C17" s="20"/>
      <c r="D17" s="35"/>
      <c r="E17" s="33"/>
      <c r="F17" s="40">
        <f t="shared" si="2"/>
        <v>0</v>
      </c>
      <c r="G17" s="33"/>
      <c r="H17" s="33"/>
      <c r="I17" s="41">
        <f t="shared" si="3"/>
        <v>0</v>
      </c>
    </row>
    <row r="18" spans="1:10" ht="15.75" x14ac:dyDescent="0.25">
      <c r="A18" s="28" t="s">
        <v>22</v>
      </c>
      <c r="B18" s="6" t="s">
        <v>25</v>
      </c>
      <c r="C18" s="20">
        <f>6200000+60000</f>
        <v>6260000</v>
      </c>
      <c r="D18" s="35"/>
      <c r="E18" s="33"/>
      <c r="F18" s="40">
        <f t="shared" si="2"/>
        <v>6260000</v>
      </c>
      <c r="G18" s="33"/>
      <c r="H18" s="33">
        <v>8206.26</v>
      </c>
      <c r="I18" s="41">
        <f t="shared" si="3"/>
        <v>6251793.7400000002</v>
      </c>
    </row>
    <row r="19" spans="1:10" ht="15.75" x14ac:dyDescent="0.25">
      <c r="A19" s="28" t="s">
        <v>33</v>
      </c>
      <c r="B19" s="6" t="s">
        <v>23</v>
      </c>
      <c r="C19" s="20">
        <v>9886460</v>
      </c>
      <c r="D19" s="35"/>
      <c r="E19" s="33"/>
      <c r="F19" s="40">
        <f t="shared" si="2"/>
        <v>9886460</v>
      </c>
      <c r="G19" s="33"/>
      <c r="H19" s="33"/>
      <c r="I19" s="41">
        <f t="shared" si="3"/>
        <v>9886460</v>
      </c>
    </row>
    <row r="20" spans="1:10" ht="15.75" x14ac:dyDescent="0.25">
      <c r="A20" s="28" t="s">
        <v>38</v>
      </c>
      <c r="B20" s="6" t="s">
        <v>35</v>
      </c>
      <c r="C20" s="20">
        <v>300000</v>
      </c>
      <c r="D20" s="35"/>
      <c r="E20" s="33"/>
      <c r="F20" s="40">
        <f t="shared" si="2"/>
        <v>300000</v>
      </c>
      <c r="G20" s="33"/>
      <c r="H20" s="33"/>
      <c r="I20" s="41">
        <f t="shared" si="3"/>
        <v>300000</v>
      </c>
    </row>
    <row r="21" spans="1:10" ht="31.5" x14ac:dyDescent="0.25">
      <c r="A21" s="28" t="s">
        <v>45</v>
      </c>
      <c r="B21" s="6" t="s">
        <v>46</v>
      </c>
      <c r="C21" s="20">
        <v>2000000</v>
      </c>
      <c r="D21" s="35"/>
      <c r="E21" s="33"/>
      <c r="F21" s="40">
        <f t="shared" si="2"/>
        <v>2000000</v>
      </c>
      <c r="G21" s="33"/>
      <c r="H21" s="33"/>
      <c r="I21" s="41">
        <f t="shared" si="3"/>
        <v>2000000</v>
      </c>
    </row>
    <row r="22" spans="1:10" ht="15.75" x14ac:dyDescent="0.25">
      <c r="A22" s="29">
        <v>2</v>
      </c>
      <c r="B22" s="22" t="s">
        <v>12</v>
      </c>
      <c r="C22" s="17">
        <f>C23</f>
        <v>400000</v>
      </c>
      <c r="D22" s="17">
        <f t="shared" ref="D22:E22" si="4">D23</f>
        <v>1559467</v>
      </c>
      <c r="E22" s="17">
        <f t="shared" si="4"/>
        <v>0</v>
      </c>
      <c r="F22" s="15">
        <f t="shared" si="2"/>
        <v>1959467</v>
      </c>
      <c r="G22" s="42"/>
      <c r="H22" s="42"/>
      <c r="I22" s="43">
        <f t="shared" si="3"/>
        <v>1959467</v>
      </c>
    </row>
    <row r="23" spans="1:10" ht="47.25" x14ac:dyDescent="0.25">
      <c r="A23" s="28" t="s">
        <v>18</v>
      </c>
      <c r="B23" s="6" t="s">
        <v>21</v>
      </c>
      <c r="C23" s="14">
        <f>C25+C26+C27</f>
        <v>400000</v>
      </c>
      <c r="D23" s="14">
        <f t="shared" ref="D23:E23" si="5">D25+D26+D27</f>
        <v>1559467</v>
      </c>
      <c r="E23" s="14">
        <f t="shared" si="5"/>
        <v>0</v>
      </c>
      <c r="F23" s="40">
        <f t="shared" si="2"/>
        <v>1959467</v>
      </c>
      <c r="G23" s="33"/>
      <c r="H23" s="33"/>
      <c r="I23" s="41">
        <f t="shared" si="3"/>
        <v>1959467</v>
      </c>
    </row>
    <row r="24" spans="1:10" ht="31.5" hidden="1" x14ac:dyDescent="0.25">
      <c r="A24" s="28" t="s">
        <v>19</v>
      </c>
      <c r="B24" s="6" t="s">
        <v>10</v>
      </c>
      <c r="C24" s="14"/>
      <c r="D24" s="35"/>
      <c r="E24" s="33"/>
      <c r="F24" s="40">
        <f t="shared" si="2"/>
        <v>0</v>
      </c>
      <c r="G24" s="33"/>
      <c r="H24" s="33"/>
      <c r="I24" s="41">
        <f t="shared" si="3"/>
        <v>0</v>
      </c>
    </row>
    <row r="25" spans="1:10" ht="31.5" x14ac:dyDescent="0.25">
      <c r="A25" s="28" t="s">
        <v>19</v>
      </c>
      <c r="B25" s="6" t="s">
        <v>27</v>
      </c>
      <c r="C25" s="14">
        <v>400000</v>
      </c>
      <c r="D25" s="35"/>
      <c r="E25" s="33"/>
      <c r="F25" s="40">
        <f t="shared" si="2"/>
        <v>400000</v>
      </c>
      <c r="G25" s="33"/>
      <c r="H25" s="33">
        <v>220000</v>
      </c>
      <c r="I25" s="41">
        <f t="shared" si="3"/>
        <v>180000</v>
      </c>
    </row>
    <row r="26" spans="1:10" ht="31.5" x14ac:dyDescent="0.25">
      <c r="A26" s="28" t="s">
        <v>53</v>
      </c>
      <c r="B26" s="6" t="s">
        <v>54</v>
      </c>
      <c r="C26" s="14"/>
      <c r="D26" s="35">
        <v>360000</v>
      </c>
      <c r="E26" s="33"/>
      <c r="F26" s="40">
        <f t="shared" si="2"/>
        <v>360000</v>
      </c>
      <c r="G26" s="33"/>
      <c r="H26" s="33"/>
      <c r="I26" s="41">
        <f t="shared" si="3"/>
        <v>360000</v>
      </c>
    </row>
    <row r="27" spans="1:10" ht="31.5" x14ac:dyDescent="0.25">
      <c r="A27" s="28" t="s">
        <v>55</v>
      </c>
      <c r="B27" s="6" t="s">
        <v>56</v>
      </c>
      <c r="C27" s="14"/>
      <c r="D27" s="35">
        <v>1199467</v>
      </c>
      <c r="E27" s="33"/>
      <c r="F27" s="40">
        <f t="shared" si="2"/>
        <v>1199467</v>
      </c>
      <c r="G27" s="33"/>
      <c r="H27" s="33"/>
      <c r="I27" s="41">
        <f t="shared" si="3"/>
        <v>1199467</v>
      </c>
    </row>
    <row r="28" spans="1:10" ht="31.5" x14ac:dyDescent="0.25">
      <c r="A28" s="29">
        <v>3</v>
      </c>
      <c r="B28" s="22" t="s">
        <v>26</v>
      </c>
      <c r="C28" s="17">
        <f>C29+C30+C32</f>
        <v>8113014</v>
      </c>
      <c r="D28" s="17">
        <f t="shared" ref="D28:E28" si="6">D29+D30+D32</f>
        <v>4223.05</v>
      </c>
      <c r="E28" s="17">
        <f t="shared" si="6"/>
        <v>0</v>
      </c>
      <c r="F28" s="15">
        <f t="shared" si="2"/>
        <v>8117237.0499999998</v>
      </c>
      <c r="G28" s="42"/>
      <c r="H28" s="42">
        <f>H32</f>
        <v>674968</v>
      </c>
      <c r="I28" s="43">
        <f t="shared" si="3"/>
        <v>7442269.0499999998</v>
      </c>
      <c r="J28" s="36"/>
    </row>
    <row r="29" spans="1:10" ht="28.5" customHeight="1" x14ac:dyDescent="0.25">
      <c r="A29" s="28" t="s">
        <v>37</v>
      </c>
      <c r="B29" s="6" t="s">
        <v>27</v>
      </c>
      <c r="C29" s="14">
        <v>223431</v>
      </c>
      <c r="D29" s="35"/>
      <c r="E29" s="33"/>
      <c r="F29" s="40">
        <f t="shared" si="2"/>
        <v>223431</v>
      </c>
      <c r="G29" s="33"/>
      <c r="H29" s="33"/>
      <c r="I29" s="41">
        <f t="shared" si="3"/>
        <v>223431</v>
      </c>
    </row>
    <row r="30" spans="1:10" ht="15.75" hidden="1" x14ac:dyDescent="0.25">
      <c r="A30" s="28" t="s">
        <v>36</v>
      </c>
      <c r="B30" s="6"/>
      <c r="C30" s="14"/>
      <c r="D30" s="35"/>
      <c r="E30" s="33"/>
      <c r="F30" s="40">
        <f t="shared" si="2"/>
        <v>0</v>
      </c>
      <c r="G30" s="33"/>
      <c r="H30" s="33"/>
      <c r="I30" s="41">
        <f t="shared" si="3"/>
        <v>0</v>
      </c>
    </row>
    <row r="31" spans="1:10" ht="15.75" hidden="1" x14ac:dyDescent="0.25">
      <c r="A31" s="28"/>
      <c r="B31" s="6"/>
      <c r="C31" s="14"/>
      <c r="D31" s="35"/>
      <c r="E31" s="33"/>
      <c r="F31" s="40">
        <f t="shared" si="2"/>
        <v>0</v>
      </c>
      <c r="G31" s="33"/>
      <c r="H31" s="33"/>
      <c r="I31" s="41">
        <f t="shared" si="3"/>
        <v>0</v>
      </c>
    </row>
    <row r="32" spans="1:10" ht="38.25" customHeight="1" x14ac:dyDescent="0.25">
      <c r="A32" s="28" t="s">
        <v>36</v>
      </c>
      <c r="B32" s="6" t="s">
        <v>34</v>
      </c>
      <c r="C32" s="14">
        <f>7823653+65930</f>
        <v>7889583</v>
      </c>
      <c r="D32" s="35">
        <v>4223.05</v>
      </c>
      <c r="E32" s="33"/>
      <c r="F32" s="40">
        <f t="shared" si="2"/>
        <v>7893806.0499999998</v>
      </c>
      <c r="G32" s="33"/>
      <c r="H32" s="33">
        <v>674968</v>
      </c>
      <c r="I32" s="41">
        <f t="shared" si="3"/>
        <v>7218838.0499999998</v>
      </c>
    </row>
    <row r="33" spans="1:10" ht="38.25" customHeight="1" x14ac:dyDescent="0.25">
      <c r="A33" s="29">
        <v>4</v>
      </c>
      <c r="B33" s="22" t="s">
        <v>48</v>
      </c>
      <c r="C33" s="14">
        <v>304400</v>
      </c>
      <c r="D33" s="35">
        <f>D34</f>
        <v>913200</v>
      </c>
      <c r="E33" s="33"/>
      <c r="F33" s="15">
        <f t="shared" si="2"/>
        <v>1217600</v>
      </c>
      <c r="G33" s="42">
        <f>G35</f>
        <v>304400</v>
      </c>
      <c r="H33" s="42"/>
      <c r="I33" s="43">
        <f>I34+I35</f>
        <v>1217600</v>
      </c>
    </row>
    <row r="34" spans="1:10" ht="23.25" customHeight="1" x14ac:dyDescent="0.25">
      <c r="A34" s="29"/>
      <c r="B34" s="6" t="s">
        <v>57</v>
      </c>
      <c r="C34" s="14"/>
      <c r="D34" s="35">
        <v>913200</v>
      </c>
      <c r="E34" s="33"/>
      <c r="F34" s="40">
        <f t="shared" si="2"/>
        <v>913200</v>
      </c>
      <c r="G34" s="33"/>
      <c r="H34" s="33"/>
      <c r="I34" s="41">
        <f t="shared" si="3"/>
        <v>913200</v>
      </c>
    </row>
    <row r="35" spans="1:10" ht="23.25" customHeight="1" x14ac:dyDescent="0.25">
      <c r="A35" s="29"/>
      <c r="B35" s="6" t="s">
        <v>60</v>
      </c>
      <c r="C35" s="14"/>
      <c r="D35" s="35"/>
      <c r="E35" s="33"/>
      <c r="F35" s="40"/>
      <c r="G35" s="33">
        <v>304400</v>
      </c>
      <c r="H35" s="33"/>
      <c r="I35" s="41">
        <f t="shared" si="3"/>
        <v>304400</v>
      </c>
    </row>
    <row r="36" spans="1:10" ht="15.75" x14ac:dyDescent="0.25">
      <c r="A36" s="30"/>
      <c r="B36" s="9" t="s">
        <v>32</v>
      </c>
      <c r="C36" s="32">
        <f>C10+C22+C28+C33</f>
        <v>83595339.689999998</v>
      </c>
      <c r="D36" s="32">
        <f>D10+D22+D28+D33</f>
        <v>2476890.0499999998</v>
      </c>
      <c r="E36" s="32">
        <f>E10+E22+E28+E33</f>
        <v>0</v>
      </c>
      <c r="F36" s="40">
        <f t="shared" si="2"/>
        <v>86072229.739999995</v>
      </c>
      <c r="G36" s="33">
        <f>SUM(G35+G15)</f>
        <v>1232400</v>
      </c>
      <c r="H36" s="33">
        <f>SUM(H32+H25+H18+H12)</f>
        <v>1822968</v>
      </c>
      <c r="I36" s="44">
        <f>I10+I22+I28+I33</f>
        <v>85397261.739999995</v>
      </c>
      <c r="J36" s="36"/>
    </row>
    <row r="37" spans="1:10" ht="15.75" x14ac:dyDescent="0.25">
      <c r="A37" s="46" t="s">
        <v>29</v>
      </c>
      <c r="B37" s="47"/>
      <c r="C37" s="48"/>
      <c r="D37" s="24"/>
    </row>
    <row r="38" spans="1:10" ht="15.75" x14ac:dyDescent="0.25">
      <c r="A38" s="12"/>
      <c r="B38" s="13" t="s">
        <v>44</v>
      </c>
      <c r="C38" s="18">
        <v>12900018.689999999</v>
      </c>
      <c r="D38" s="24"/>
      <c r="F38" s="36">
        <f>C38+D38-E38</f>
        <v>12900018.689999999</v>
      </c>
      <c r="I38" s="36">
        <f>F38+G38-H38</f>
        <v>12900018.689999999</v>
      </c>
    </row>
    <row r="39" spans="1:10" ht="81" customHeight="1" x14ac:dyDescent="0.25">
      <c r="A39" s="1"/>
      <c r="B39" s="7" t="s">
        <v>2</v>
      </c>
      <c r="C39" s="19">
        <v>40807400</v>
      </c>
      <c r="D39" s="24"/>
      <c r="F39" s="36">
        <f t="shared" ref="F39:F48" si="7">C39+D39-E39</f>
        <v>40807400</v>
      </c>
      <c r="I39" s="36">
        <f t="shared" ref="I39:I49" si="8">F39+G39-H39</f>
        <v>40807400</v>
      </c>
    </row>
    <row r="40" spans="1:10" ht="47.25" x14ac:dyDescent="0.25">
      <c r="A40" s="1"/>
      <c r="B40" s="7" t="s">
        <v>30</v>
      </c>
      <c r="C40" s="19">
        <f>10978200+948278</f>
        <v>11926478</v>
      </c>
      <c r="D40" s="24"/>
      <c r="F40" s="36">
        <f t="shared" si="7"/>
        <v>11926478</v>
      </c>
      <c r="I40" s="36">
        <f t="shared" si="8"/>
        <v>11926478</v>
      </c>
    </row>
    <row r="41" spans="1:10" ht="15.75" x14ac:dyDescent="0.25">
      <c r="A41" s="1"/>
      <c r="B41" s="7" t="s">
        <v>47</v>
      </c>
      <c r="C41" s="19">
        <v>9886460</v>
      </c>
      <c r="D41" s="24"/>
      <c r="F41" s="36">
        <f t="shared" si="7"/>
        <v>9886460</v>
      </c>
      <c r="I41" s="36">
        <f t="shared" si="8"/>
        <v>9886460</v>
      </c>
    </row>
    <row r="42" spans="1:10" ht="15.75" x14ac:dyDescent="0.25">
      <c r="A42" s="1"/>
      <c r="B42" s="7" t="s">
        <v>41</v>
      </c>
      <c r="C42" s="19">
        <f>C43+C44+C45</f>
        <v>8074983</v>
      </c>
      <c r="D42" s="19">
        <f>D43+D44+D45+D46+D47</f>
        <v>2476890.0499999998</v>
      </c>
      <c r="E42" s="19">
        <f t="shared" ref="E42" si="9">E43+E44+E45</f>
        <v>0</v>
      </c>
      <c r="F42" s="36">
        <f>C42+D42-E42</f>
        <v>10551873.050000001</v>
      </c>
      <c r="I42" s="36">
        <f t="shared" si="8"/>
        <v>10551873.050000001</v>
      </c>
    </row>
    <row r="43" spans="1:10" ht="31.5" x14ac:dyDescent="0.25">
      <c r="A43" s="1"/>
      <c r="B43" s="7" t="s">
        <v>40</v>
      </c>
      <c r="C43" s="19">
        <v>7704653</v>
      </c>
      <c r="D43" s="24"/>
      <c r="F43" s="36">
        <f t="shared" si="7"/>
        <v>7704653</v>
      </c>
      <c r="H43">
        <v>674968</v>
      </c>
      <c r="I43" s="36">
        <f t="shared" si="8"/>
        <v>7029685</v>
      </c>
    </row>
    <row r="44" spans="1:10" ht="31.5" x14ac:dyDescent="0.25">
      <c r="A44" s="1"/>
      <c r="B44" s="7" t="s">
        <v>42</v>
      </c>
      <c r="C44" s="19">
        <v>65930</v>
      </c>
      <c r="D44" s="24">
        <v>4223.05</v>
      </c>
      <c r="F44" s="36">
        <f t="shared" si="7"/>
        <v>70153.05</v>
      </c>
      <c r="I44" s="36">
        <f t="shared" si="8"/>
        <v>70153.05</v>
      </c>
    </row>
    <row r="45" spans="1:10" ht="15.75" x14ac:dyDescent="0.25">
      <c r="A45" s="1"/>
      <c r="B45" s="7" t="s">
        <v>43</v>
      </c>
      <c r="C45" s="19">
        <v>304400</v>
      </c>
      <c r="D45" s="24">
        <v>913200</v>
      </c>
      <c r="F45" s="36">
        <f t="shared" si="7"/>
        <v>1217600</v>
      </c>
      <c r="I45" s="36">
        <f t="shared" si="8"/>
        <v>1217600</v>
      </c>
    </row>
    <row r="46" spans="1:10" ht="31.5" x14ac:dyDescent="0.25">
      <c r="A46" s="1"/>
      <c r="B46" s="7" t="s">
        <v>58</v>
      </c>
      <c r="C46" s="19"/>
      <c r="D46" s="24">
        <v>360000</v>
      </c>
      <c r="F46" s="36">
        <f t="shared" si="7"/>
        <v>360000</v>
      </c>
      <c r="I46" s="36">
        <f t="shared" si="8"/>
        <v>360000</v>
      </c>
    </row>
    <row r="47" spans="1:10" ht="15.75" x14ac:dyDescent="0.25">
      <c r="A47" s="1"/>
      <c r="B47" s="7" t="s">
        <v>59</v>
      </c>
      <c r="C47" s="19"/>
      <c r="D47" s="24">
        <v>1199467</v>
      </c>
      <c r="F47" s="36">
        <f t="shared" si="7"/>
        <v>1199467</v>
      </c>
      <c r="I47" s="36">
        <f t="shared" si="8"/>
        <v>1199467</v>
      </c>
    </row>
    <row r="48" spans="1:10" ht="15.75" x14ac:dyDescent="0.25">
      <c r="A48" s="1"/>
      <c r="B48" s="7"/>
      <c r="C48" s="19"/>
      <c r="D48" s="24"/>
      <c r="F48" s="36">
        <f t="shared" si="7"/>
        <v>0</v>
      </c>
      <c r="I48" s="36">
        <f t="shared" si="8"/>
        <v>0</v>
      </c>
    </row>
    <row r="49" spans="1:9" ht="15.75" x14ac:dyDescent="0.25">
      <c r="A49" s="1"/>
      <c r="B49" s="8" t="s">
        <v>31</v>
      </c>
      <c r="C49" s="11">
        <f>C39+C40+C41+C42+C38</f>
        <v>83595339.689999998</v>
      </c>
      <c r="D49" s="37">
        <f>D44+D45+D46+D47</f>
        <v>2476890.0499999998</v>
      </c>
      <c r="E49" s="38"/>
      <c r="F49" s="39">
        <f>C49+D49-E49</f>
        <v>86072229.739999995</v>
      </c>
      <c r="H49">
        <f>H43</f>
        <v>674968</v>
      </c>
      <c r="I49" s="36">
        <f t="shared" si="8"/>
        <v>85397261.739999995</v>
      </c>
    </row>
    <row r="50" spans="1:9" ht="15.75" x14ac:dyDescent="0.25">
      <c r="A50" s="1"/>
      <c r="B50" s="1"/>
      <c r="C50" s="1"/>
    </row>
    <row r="51" spans="1:9" ht="15.75" x14ac:dyDescent="0.25">
      <c r="A51" s="1"/>
      <c r="B51" s="1"/>
      <c r="C51" s="1"/>
    </row>
    <row r="52" spans="1:9" ht="15.75" x14ac:dyDescent="0.25">
      <c r="A52" s="1"/>
      <c r="B52" s="1"/>
      <c r="C52" s="1"/>
    </row>
    <row r="53" spans="1:9" ht="15.75" x14ac:dyDescent="0.25">
      <c r="A53" s="1"/>
      <c r="B53" s="1"/>
      <c r="C53" s="1"/>
    </row>
    <row r="54" spans="1:9" ht="15.75" x14ac:dyDescent="0.25">
      <c r="A54" s="1"/>
      <c r="B54" s="1"/>
      <c r="C54" s="1"/>
    </row>
    <row r="55" spans="1:9" ht="15.75" x14ac:dyDescent="0.25">
      <c r="A55" s="1"/>
      <c r="B55" s="1"/>
      <c r="C55" s="1"/>
    </row>
    <row r="56" spans="1:9" ht="15.75" x14ac:dyDescent="0.25">
      <c r="A56" s="1"/>
      <c r="B56" s="1"/>
      <c r="C56" s="1"/>
    </row>
  </sheetData>
  <mergeCells count="2">
    <mergeCell ref="A37:C37"/>
    <mergeCell ref="B6:C6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6"/>
  <sheetViews>
    <sheetView tabSelected="1" view="pageBreakPreview" zoomScale="87" zoomScaleNormal="100" zoomScaleSheetLayoutView="87" workbookViewId="0">
      <selection activeCell="B5" sqref="B5:N5"/>
    </sheetView>
  </sheetViews>
  <sheetFormatPr defaultRowHeight="15" x14ac:dyDescent="0.25"/>
  <cols>
    <col min="1" max="1" width="7.140625" customWidth="1"/>
    <col min="2" max="2" width="66.85546875" customWidth="1"/>
    <col min="3" max="3" width="15.28515625" hidden="1" customWidth="1"/>
    <col min="4" max="4" width="13.85546875" hidden="1" customWidth="1"/>
    <col min="5" max="5" width="12.140625" hidden="1" customWidth="1"/>
    <col min="6" max="6" width="14" hidden="1" customWidth="1"/>
    <col min="7" max="7" width="9.140625" hidden="1" customWidth="1"/>
    <col min="8" max="8" width="10.42578125" hidden="1" customWidth="1"/>
    <col min="9" max="9" width="14.42578125" bestFit="1" customWidth="1"/>
    <col min="10" max="10" width="11.5703125" bestFit="1" customWidth="1"/>
  </cols>
  <sheetData>
    <row r="1" spans="1:15" ht="15.75" x14ac:dyDescent="0.25">
      <c r="A1" s="1"/>
      <c r="B1" s="1"/>
      <c r="C1" s="2" t="s">
        <v>20</v>
      </c>
    </row>
    <row r="2" spans="1:15" ht="15.75" x14ac:dyDescent="0.25">
      <c r="A2" s="1"/>
      <c r="B2" s="50" t="s">
        <v>20</v>
      </c>
      <c r="C2" s="50"/>
      <c r="D2" s="50"/>
      <c r="E2" s="50"/>
      <c r="F2" s="50"/>
      <c r="G2" s="50"/>
      <c r="H2" s="50"/>
      <c r="I2" s="50"/>
      <c r="J2" s="50"/>
      <c r="K2" s="50"/>
    </row>
    <row r="3" spans="1:15" ht="15.75" x14ac:dyDescent="0.25">
      <c r="A3" s="1"/>
      <c r="B3" s="51" t="s">
        <v>6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5.75" x14ac:dyDescent="0.25">
      <c r="A4" s="1"/>
      <c r="B4" s="51" t="s">
        <v>61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ht="15.75" x14ac:dyDescent="0.25">
      <c r="A5" s="1"/>
      <c r="B5" s="51" t="s">
        <v>63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15" ht="60" customHeight="1" x14ac:dyDescent="0.25">
      <c r="A6" s="1"/>
      <c r="B6" s="49" t="s">
        <v>49</v>
      </c>
      <c r="C6" s="49"/>
      <c r="D6" s="49"/>
      <c r="E6" s="49"/>
      <c r="F6" s="49"/>
      <c r="G6" s="49"/>
      <c r="H6" s="49"/>
      <c r="I6" s="49"/>
    </row>
    <row r="7" spans="1:15" ht="15.75" x14ac:dyDescent="0.25">
      <c r="A7" s="1"/>
      <c r="B7" s="1"/>
      <c r="C7" s="1"/>
    </row>
    <row r="8" spans="1:15" ht="15.75" x14ac:dyDescent="0.25">
      <c r="A8" s="1"/>
      <c r="B8" s="1"/>
      <c r="C8" s="31" t="s">
        <v>28</v>
      </c>
    </row>
    <row r="9" spans="1:15" ht="30" x14ac:dyDescent="0.25">
      <c r="A9" s="3" t="s">
        <v>0</v>
      </c>
      <c r="B9" s="4" t="s">
        <v>1</v>
      </c>
      <c r="C9" s="10" t="s">
        <v>39</v>
      </c>
      <c r="D9" s="33" t="s">
        <v>50</v>
      </c>
      <c r="E9" s="33" t="s">
        <v>51</v>
      </c>
      <c r="F9" s="34" t="s">
        <v>52</v>
      </c>
      <c r="G9" s="33" t="s">
        <v>50</v>
      </c>
      <c r="H9" s="33" t="s">
        <v>51</v>
      </c>
      <c r="I9" s="34" t="s">
        <v>52</v>
      </c>
    </row>
    <row r="10" spans="1:15" ht="31.5" x14ac:dyDescent="0.25">
      <c r="A10" s="23">
        <v>1</v>
      </c>
      <c r="B10" s="21" t="s">
        <v>8</v>
      </c>
      <c r="C10" s="15">
        <f>C11</f>
        <v>74777925.689999998</v>
      </c>
      <c r="D10" s="15">
        <f t="shared" ref="D10:E10" si="0">D11</f>
        <v>0</v>
      </c>
      <c r="E10" s="15">
        <f t="shared" si="0"/>
        <v>0</v>
      </c>
      <c r="F10" s="15">
        <f>C10+D10-E10</f>
        <v>74777925.689999998</v>
      </c>
      <c r="G10" s="42"/>
      <c r="H10" s="42"/>
      <c r="I10" s="43">
        <f>F10+G10-H10</f>
        <v>74777925.689999998</v>
      </c>
    </row>
    <row r="11" spans="1:15" ht="47.25" x14ac:dyDescent="0.25">
      <c r="A11" s="25" t="s">
        <v>13</v>
      </c>
      <c r="B11" s="5" t="s">
        <v>9</v>
      </c>
      <c r="C11" s="16">
        <f>C12+C14+C15+C16+C17+C18+C19+C20+C21</f>
        <v>74777925.689999998</v>
      </c>
      <c r="D11" s="16">
        <f t="shared" ref="D11:E11" si="1">D12+D14+D15+D16+D17+D18+D19+D20+D21</f>
        <v>0</v>
      </c>
      <c r="E11" s="16">
        <f t="shared" si="1"/>
        <v>0</v>
      </c>
      <c r="F11" s="40">
        <f t="shared" ref="F11:F36" si="2">C11+D11-E11</f>
        <v>74777925.689999998</v>
      </c>
      <c r="G11" s="33"/>
      <c r="H11" s="33"/>
      <c r="I11" s="41">
        <f t="shared" ref="I11:I35" si="3">F11+G11-H11</f>
        <v>74777925.689999998</v>
      </c>
    </row>
    <row r="12" spans="1:15" ht="31.5" x14ac:dyDescent="0.25">
      <c r="A12" s="26" t="s">
        <v>14</v>
      </c>
      <c r="B12" s="6" t="s">
        <v>10</v>
      </c>
      <c r="C12" s="20">
        <v>37748910.689999998</v>
      </c>
      <c r="D12" s="35"/>
      <c r="E12" s="33"/>
      <c r="F12" s="40">
        <f t="shared" si="2"/>
        <v>37748910.689999998</v>
      </c>
      <c r="G12" s="33"/>
      <c r="H12" s="33">
        <v>919793.74</v>
      </c>
      <c r="I12" s="41">
        <f t="shared" si="3"/>
        <v>36829116.949999996</v>
      </c>
    </row>
    <row r="13" spans="1:15" ht="78.75" hidden="1" x14ac:dyDescent="0.25">
      <c r="A13" s="27">
        <v>2</v>
      </c>
      <c r="B13" s="6" t="s">
        <v>3</v>
      </c>
      <c r="C13" s="20"/>
      <c r="D13" s="35"/>
      <c r="E13" s="33"/>
      <c r="F13" s="40">
        <f t="shared" si="2"/>
        <v>0</v>
      </c>
      <c r="G13" s="33"/>
      <c r="H13" s="33"/>
      <c r="I13" s="41">
        <f t="shared" si="3"/>
        <v>0</v>
      </c>
    </row>
    <row r="14" spans="1:15" ht="31.5" x14ac:dyDescent="0.25">
      <c r="A14" s="28" t="s">
        <v>15</v>
      </c>
      <c r="B14" s="6" t="s">
        <v>4</v>
      </c>
      <c r="C14" s="20">
        <v>256077</v>
      </c>
      <c r="D14" s="35"/>
      <c r="E14" s="33"/>
      <c r="F14" s="40">
        <f t="shared" si="2"/>
        <v>256077</v>
      </c>
      <c r="G14" s="33"/>
      <c r="H14" s="33"/>
      <c r="I14" s="41">
        <f t="shared" si="3"/>
        <v>256077</v>
      </c>
    </row>
    <row r="15" spans="1:15" ht="15.75" x14ac:dyDescent="0.25">
      <c r="A15" s="28" t="s">
        <v>16</v>
      </c>
      <c r="B15" s="6" t="s">
        <v>11</v>
      </c>
      <c r="C15" s="20">
        <v>6400000</v>
      </c>
      <c r="D15" s="35"/>
      <c r="E15" s="33"/>
      <c r="F15" s="40">
        <f t="shared" si="2"/>
        <v>6400000</v>
      </c>
      <c r="G15" s="33">
        <v>928000</v>
      </c>
      <c r="H15" s="33"/>
      <c r="I15" s="41">
        <f t="shared" si="3"/>
        <v>7328000</v>
      </c>
    </row>
    <row r="16" spans="1:15" ht="47.25" x14ac:dyDescent="0.25">
      <c r="A16" s="28" t="s">
        <v>17</v>
      </c>
      <c r="B16" s="6" t="s">
        <v>5</v>
      </c>
      <c r="C16" s="20">
        <f>10978200+948278</f>
        <v>11926478</v>
      </c>
      <c r="D16" s="35"/>
      <c r="E16" s="33"/>
      <c r="F16" s="40">
        <f t="shared" si="2"/>
        <v>11926478</v>
      </c>
      <c r="G16" s="33"/>
      <c r="H16" s="33"/>
      <c r="I16" s="41">
        <f t="shared" si="3"/>
        <v>11926478</v>
      </c>
    </row>
    <row r="17" spans="1:10" ht="15.75" hidden="1" x14ac:dyDescent="0.25">
      <c r="A17" s="28" t="s">
        <v>22</v>
      </c>
      <c r="B17" s="6" t="s">
        <v>23</v>
      </c>
      <c r="C17" s="20"/>
      <c r="D17" s="35"/>
      <c r="E17" s="33"/>
      <c r="F17" s="40">
        <f t="shared" si="2"/>
        <v>0</v>
      </c>
      <c r="G17" s="33"/>
      <c r="H17" s="33"/>
      <c r="I17" s="41">
        <f t="shared" si="3"/>
        <v>0</v>
      </c>
    </row>
    <row r="18" spans="1:10" ht="15.75" x14ac:dyDescent="0.25">
      <c r="A18" s="28" t="s">
        <v>22</v>
      </c>
      <c r="B18" s="6" t="s">
        <v>25</v>
      </c>
      <c r="C18" s="20">
        <f>6200000+60000</f>
        <v>6260000</v>
      </c>
      <c r="D18" s="35"/>
      <c r="E18" s="33"/>
      <c r="F18" s="40">
        <f t="shared" si="2"/>
        <v>6260000</v>
      </c>
      <c r="G18" s="33"/>
      <c r="H18" s="33">
        <v>8206.26</v>
      </c>
      <c r="I18" s="41">
        <f t="shared" si="3"/>
        <v>6251793.7400000002</v>
      </c>
    </row>
    <row r="19" spans="1:10" ht="15.75" x14ac:dyDescent="0.25">
      <c r="A19" s="28" t="s">
        <v>33</v>
      </c>
      <c r="B19" s="6" t="s">
        <v>23</v>
      </c>
      <c r="C19" s="20">
        <v>9886460</v>
      </c>
      <c r="D19" s="35"/>
      <c r="E19" s="33"/>
      <c r="F19" s="40">
        <f t="shared" si="2"/>
        <v>9886460</v>
      </c>
      <c r="G19" s="33"/>
      <c r="H19" s="33"/>
      <c r="I19" s="41">
        <f t="shared" si="3"/>
        <v>9886460</v>
      </c>
    </row>
    <row r="20" spans="1:10" ht="15.75" x14ac:dyDescent="0.25">
      <c r="A20" s="28" t="s">
        <v>38</v>
      </c>
      <c r="B20" s="6" t="s">
        <v>35</v>
      </c>
      <c r="C20" s="20">
        <v>300000</v>
      </c>
      <c r="D20" s="35"/>
      <c r="E20" s="33"/>
      <c r="F20" s="40">
        <f t="shared" si="2"/>
        <v>300000</v>
      </c>
      <c r="G20" s="33"/>
      <c r="H20" s="33"/>
      <c r="I20" s="41">
        <f t="shared" si="3"/>
        <v>300000</v>
      </c>
    </row>
    <row r="21" spans="1:10" ht="31.5" x14ac:dyDescent="0.25">
      <c r="A21" s="28" t="s">
        <v>45</v>
      </c>
      <c r="B21" s="6" t="s">
        <v>46</v>
      </c>
      <c r="C21" s="20">
        <v>2000000</v>
      </c>
      <c r="D21" s="35"/>
      <c r="E21" s="33"/>
      <c r="F21" s="40">
        <f t="shared" si="2"/>
        <v>2000000</v>
      </c>
      <c r="G21" s="33"/>
      <c r="H21" s="33"/>
      <c r="I21" s="41">
        <f t="shared" si="3"/>
        <v>2000000</v>
      </c>
    </row>
    <row r="22" spans="1:10" ht="15.75" x14ac:dyDescent="0.25">
      <c r="A22" s="29">
        <v>2</v>
      </c>
      <c r="B22" s="22" t="s">
        <v>12</v>
      </c>
      <c r="C22" s="17">
        <f>C23</f>
        <v>400000</v>
      </c>
      <c r="D22" s="17">
        <f t="shared" ref="D22:E22" si="4">D23</f>
        <v>1559467</v>
      </c>
      <c r="E22" s="17">
        <f t="shared" si="4"/>
        <v>0</v>
      </c>
      <c r="F22" s="15">
        <f t="shared" si="2"/>
        <v>1959467</v>
      </c>
      <c r="G22" s="42"/>
      <c r="H22" s="42"/>
      <c r="I22" s="43">
        <f t="shared" si="3"/>
        <v>1959467</v>
      </c>
    </row>
    <row r="23" spans="1:10" ht="47.25" x14ac:dyDescent="0.25">
      <c r="A23" s="28" t="s">
        <v>18</v>
      </c>
      <c r="B23" s="6" t="s">
        <v>21</v>
      </c>
      <c r="C23" s="14">
        <f>C25+C26+C27</f>
        <v>400000</v>
      </c>
      <c r="D23" s="14">
        <f t="shared" ref="D23:E23" si="5">D25+D26+D27</f>
        <v>1559467</v>
      </c>
      <c r="E23" s="14">
        <f t="shared" si="5"/>
        <v>0</v>
      </c>
      <c r="F23" s="40">
        <f t="shared" si="2"/>
        <v>1959467</v>
      </c>
      <c r="G23" s="33"/>
      <c r="H23" s="33"/>
      <c r="I23" s="41">
        <f t="shared" si="3"/>
        <v>1959467</v>
      </c>
    </row>
    <row r="24" spans="1:10" ht="31.5" hidden="1" x14ac:dyDescent="0.25">
      <c r="A24" s="28" t="s">
        <v>19</v>
      </c>
      <c r="B24" s="6" t="s">
        <v>10</v>
      </c>
      <c r="C24" s="14"/>
      <c r="D24" s="35"/>
      <c r="E24" s="33"/>
      <c r="F24" s="40">
        <f t="shared" si="2"/>
        <v>0</v>
      </c>
      <c r="G24" s="33"/>
      <c r="H24" s="33"/>
      <c r="I24" s="41">
        <f t="shared" si="3"/>
        <v>0</v>
      </c>
    </row>
    <row r="25" spans="1:10" ht="31.5" x14ac:dyDescent="0.25">
      <c r="A25" s="28" t="s">
        <v>19</v>
      </c>
      <c r="B25" s="6" t="s">
        <v>27</v>
      </c>
      <c r="C25" s="14">
        <v>400000</v>
      </c>
      <c r="D25" s="35"/>
      <c r="E25" s="33"/>
      <c r="F25" s="40">
        <f t="shared" si="2"/>
        <v>400000</v>
      </c>
      <c r="G25" s="33"/>
      <c r="H25" s="33">
        <v>220000</v>
      </c>
      <c r="I25" s="41">
        <f t="shared" si="3"/>
        <v>180000</v>
      </c>
    </row>
    <row r="26" spans="1:10" ht="31.5" x14ac:dyDescent="0.25">
      <c r="A26" s="28" t="s">
        <v>53</v>
      </c>
      <c r="B26" s="6" t="s">
        <v>54</v>
      </c>
      <c r="C26" s="14"/>
      <c r="D26" s="35">
        <v>360000</v>
      </c>
      <c r="E26" s="33"/>
      <c r="F26" s="40">
        <f t="shared" si="2"/>
        <v>360000</v>
      </c>
      <c r="G26" s="33"/>
      <c r="H26" s="33"/>
      <c r="I26" s="41">
        <f t="shared" si="3"/>
        <v>360000</v>
      </c>
    </row>
    <row r="27" spans="1:10" ht="31.5" x14ac:dyDescent="0.25">
      <c r="A27" s="28" t="s">
        <v>55</v>
      </c>
      <c r="B27" s="6" t="s">
        <v>56</v>
      </c>
      <c r="C27" s="14"/>
      <c r="D27" s="35">
        <v>1199467</v>
      </c>
      <c r="E27" s="33"/>
      <c r="F27" s="40">
        <f t="shared" si="2"/>
        <v>1199467</v>
      </c>
      <c r="G27" s="33"/>
      <c r="H27" s="33"/>
      <c r="I27" s="41">
        <f t="shared" si="3"/>
        <v>1199467</v>
      </c>
    </row>
    <row r="28" spans="1:10" ht="31.5" x14ac:dyDescent="0.25">
      <c r="A28" s="29">
        <v>3</v>
      </c>
      <c r="B28" s="22" t="s">
        <v>26</v>
      </c>
      <c r="C28" s="17">
        <f>C29+C30+C32</f>
        <v>8113014</v>
      </c>
      <c r="D28" s="17">
        <f t="shared" ref="D28:E28" si="6">D29+D30+D32</f>
        <v>4223.05</v>
      </c>
      <c r="E28" s="17">
        <f t="shared" si="6"/>
        <v>0</v>
      </c>
      <c r="F28" s="15">
        <f t="shared" si="2"/>
        <v>8117237.0499999998</v>
      </c>
      <c r="G28" s="42"/>
      <c r="H28" s="42">
        <f>H32</f>
        <v>674968</v>
      </c>
      <c r="I28" s="43">
        <f t="shared" si="3"/>
        <v>7442269.0499999998</v>
      </c>
      <c r="J28" s="36"/>
    </row>
    <row r="29" spans="1:10" ht="28.5" customHeight="1" x14ac:dyDescent="0.25">
      <c r="A29" s="28" t="s">
        <v>37</v>
      </c>
      <c r="B29" s="6" t="s">
        <v>27</v>
      </c>
      <c r="C29" s="14">
        <v>223431</v>
      </c>
      <c r="D29" s="35"/>
      <c r="E29" s="33"/>
      <c r="F29" s="40">
        <f t="shared" si="2"/>
        <v>223431</v>
      </c>
      <c r="G29" s="33"/>
      <c r="H29" s="33"/>
      <c r="I29" s="41">
        <f t="shared" si="3"/>
        <v>223431</v>
      </c>
    </row>
    <row r="30" spans="1:10" ht="15.75" hidden="1" x14ac:dyDescent="0.25">
      <c r="A30" s="28" t="s">
        <v>36</v>
      </c>
      <c r="B30" s="6"/>
      <c r="C30" s="14"/>
      <c r="D30" s="35"/>
      <c r="E30" s="33"/>
      <c r="F30" s="40">
        <f t="shared" si="2"/>
        <v>0</v>
      </c>
      <c r="G30" s="33"/>
      <c r="H30" s="33"/>
      <c r="I30" s="41">
        <f t="shared" si="3"/>
        <v>0</v>
      </c>
    </row>
    <row r="31" spans="1:10" ht="15.75" hidden="1" x14ac:dyDescent="0.25">
      <c r="A31" s="28"/>
      <c r="B31" s="6"/>
      <c r="C31" s="14"/>
      <c r="D31" s="35"/>
      <c r="E31" s="33"/>
      <c r="F31" s="40">
        <f t="shared" si="2"/>
        <v>0</v>
      </c>
      <c r="G31" s="33"/>
      <c r="H31" s="33"/>
      <c r="I31" s="41">
        <f t="shared" si="3"/>
        <v>0</v>
      </c>
    </row>
    <row r="32" spans="1:10" ht="38.25" customHeight="1" x14ac:dyDescent="0.25">
      <c r="A32" s="28" t="s">
        <v>36</v>
      </c>
      <c r="B32" s="6" t="s">
        <v>34</v>
      </c>
      <c r="C32" s="14">
        <f>7823653+65930</f>
        <v>7889583</v>
      </c>
      <c r="D32" s="35">
        <v>4223.05</v>
      </c>
      <c r="E32" s="33"/>
      <c r="F32" s="40">
        <f t="shared" si="2"/>
        <v>7893806.0499999998</v>
      </c>
      <c r="G32" s="33"/>
      <c r="H32" s="33">
        <v>674968</v>
      </c>
      <c r="I32" s="41">
        <f t="shared" si="3"/>
        <v>7218838.0499999998</v>
      </c>
    </row>
    <row r="33" spans="1:10" ht="38.25" customHeight="1" x14ac:dyDescent="0.25">
      <c r="A33" s="29">
        <v>4</v>
      </c>
      <c r="B33" s="22" t="s">
        <v>48</v>
      </c>
      <c r="C33" s="14">
        <v>304400</v>
      </c>
      <c r="D33" s="35">
        <f>D34</f>
        <v>913200</v>
      </c>
      <c r="E33" s="33"/>
      <c r="F33" s="15">
        <f t="shared" si="2"/>
        <v>1217600</v>
      </c>
      <c r="G33" s="42">
        <f>G35</f>
        <v>304400</v>
      </c>
      <c r="H33" s="42"/>
      <c r="I33" s="43">
        <f>I34+I35</f>
        <v>1217600</v>
      </c>
    </row>
    <row r="34" spans="1:10" ht="23.25" customHeight="1" x14ac:dyDescent="0.25">
      <c r="A34" s="29"/>
      <c r="B34" s="6" t="s">
        <v>57</v>
      </c>
      <c r="C34" s="14"/>
      <c r="D34" s="35">
        <v>913200</v>
      </c>
      <c r="E34" s="33"/>
      <c r="F34" s="40">
        <f t="shared" si="2"/>
        <v>913200</v>
      </c>
      <c r="G34" s="33"/>
      <c r="H34" s="33"/>
      <c r="I34" s="41">
        <f t="shared" si="3"/>
        <v>913200</v>
      </c>
    </row>
    <row r="35" spans="1:10" ht="23.25" customHeight="1" x14ac:dyDescent="0.25">
      <c r="A35" s="29"/>
      <c r="B35" s="6" t="s">
        <v>60</v>
      </c>
      <c r="C35" s="14"/>
      <c r="D35" s="35"/>
      <c r="E35" s="33"/>
      <c r="F35" s="40"/>
      <c r="G35" s="33">
        <v>304400</v>
      </c>
      <c r="H35" s="33"/>
      <c r="I35" s="41">
        <f t="shared" si="3"/>
        <v>304400</v>
      </c>
    </row>
    <row r="36" spans="1:10" ht="15.75" x14ac:dyDescent="0.25">
      <c r="A36" s="30"/>
      <c r="B36" s="9" t="s">
        <v>32</v>
      </c>
      <c r="C36" s="32">
        <f>C10+C22+C28+C33</f>
        <v>83595339.689999998</v>
      </c>
      <c r="D36" s="32">
        <f>D10+D22+D28+D33</f>
        <v>2476890.0499999998</v>
      </c>
      <c r="E36" s="32">
        <f>E10+E22+E28+E33</f>
        <v>0</v>
      </c>
      <c r="F36" s="40">
        <f t="shared" si="2"/>
        <v>86072229.739999995</v>
      </c>
      <c r="G36" s="33">
        <f>SUM(G35+G15)</f>
        <v>1232400</v>
      </c>
      <c r="H36" s="33">
        <f>SUM(H32+H25+H18+H12)</f>
        <v>1822968</v>
      </c>
      <c r="I36" s="45">
        <f>I10+I22+I28+I33</f>
        <v>85397261.739999995</v>
      </c>
      <c r="J36" s="36"/>
    </row>
    <row r="37" spans="1:10" ht="15.75" x14ac:dyDescent="0.25">
      <c r="A37" s="46" t="s">
        <v>29</v>
      </c>
      <c r="B37" s="47"/>
      <c r="C37" s="48"/>
      <c r="D37" s="24"/>
    </row>
    <row r="38" spans="1:10" ht="15.75" x14ac:dyDescent="0.25">
      <c r="A38" s="12"/>
      <c r="B38" s="13" t="s">
        <v>44</v>
      </c>
      <c r="C38" s="18">
        <v>12900018.689999999</v>
      </c>
      <c r="D38" s="24"/>
      <c r="F38" s="36">
        <f>C38+D38-E38</f>
        <v>12900018.689999999</v>
      </c>
      <c r="I38" s="36">
        <f>F38+G38-H38</f>
        <v>12900018.689999999</v>
      </c>
    </row>
    <row r="39" spans="1:10" ht="81" customHeight="1" x14ac:dyDescent="0.25">
      <c r="A39" s="1"/>
      <c r="B39" s="7" t="s">
        <v>2</v>
      </c>
      <c r="C39" s="19">
        <v>40807400</v>
      </c>
      <c r="D39" s="24"/>
      <c r="F39" s="36">
        <f t="shared" ref="F39:F48" si="7">C39+D39-E39</f>
        <v>40807400</v>
      </c>
      <c r="I39" s="36">
        <f t="shared" ref="I39:I49" si="8">F39+G39-H39</f>
        <v>40807400</v>
      </c>
    </row>
    <row r="40" spans="1:10" ht="47.25" x14ac:dyDescent="0.25">
      <c r="A40" s="1"/>
      <c r="B40" s="7" t="s">
        <v>30</v>
      </c>
      <c r="C40" s="19">
        <f>10978200+948278</f>
        <v>11926478</v>
      </c>
      <c r="D40" s="24"/>
      <c r="F40" s="36">
        <f t="shared" si="7"/>
        <v>11926478</v>
      </c>
      <c r="I40" s="36">
        <f t="shared" si="8"/>
        <v>11926478</v>
      </c>
    </row>
    <row r="41" spans="1:10" ht="15.75" x14ac:dyDescent="0.25">
      <c r="A41" s="1"/>
      <c r="B41" s="7" t="s">
        <v>47</v>
      </c>
      <c r="C41" s="19">
        <v>9886460</v>
      </c>
      <c r="D41" s="24"/>
      <c r="F41" s="36">
        <f t="shared" si="7"/>
        <v>9886460</v>
      </c>
      <c r="I41" s="36">
        <f t="shared" si="8"/>
        <v>9886460</v>
      </c>
    </row>
    <row r="42" spans="1:10" ht="15.75" x14ac:dyDescent="0.25">
      <c r="A42" s="1"/>
      <c r="B42" s="7" t="s">
        <v>41</v>
      </c>
      <c r="C42" s="19">
        <f>C43+C44+C45</f>
        <v>8074983</v>
      </c>
      <c r="D42" s="19">
        <f>D43+D44+D45+D46+D47</f>
        <v>2476890.0499999998</v>
      </c>
      <c r="E42" s="19">
        <f t="shared" ref="E42" si="9">E43+E44+E45</f>
        <v>0</v>
      </c>
      <c r="F42" s="36">
        <f>C42+D42-E42</f>
        <v>10551873.050000001</v>
      </c>
      <c r="I42" s="36">
        <f t="shared" si="8"/>
        <v>10551873.050000001</v>
      </c>
    </row>
    <row r="43" spans="1:10" ht="31.5" x14ac:dyDescent="0.25">
      <c r="A43" s="1"/>
      <c r="B43" s="7" t="s">
        <v>40</v>
      </c>
      <c r="C43" s="19">
        <v>7704653</v>
      </c>
      <c r="D43" s="24"/>
      <c r="F43" s="36">
        <f t="shared" si="7"/>
        <v>7704653</v>
      </c>
      <c r="H43">
        <v>674968</v>
      </c>
      <c r="I43" s="36">
        <f t="shared" si="8"/>
        <v>7029685</v>
      </c>
    </row>
    <row r="44" spans="1:10" ht="31.5" x14ac:dyDescent="0.25">
      <c r="A44" s="1"/>
      <c r="B44" s="7" t="s">
        <v>42</v>
      </c>
      <c r="C44" s="19">
        <v>65930</v>
      </c>
      <c r="D44" s="24">
        <v>4223.05</v>
      </c>
      <c r="F44" s="36">
        <f t="shared" si="7"/>
        <v>70153.05</v>
      </c>
      <c r="I44" s="36">
        <f t="shared" si="8"/>
        <v>70153.05</v>
      </c>
    </row>
    <row r="45" spans="1:10" ht="15.75" x14ac:dyDescent="0.25">
      <c r="A45" s="1"/>
      <c r="B45" s="7" t="s">
        <v>43</v>
      </c>
      <c r="C45" s="19">
        <v>304400</v>
      </c>
      <c r="D45" s="24">
        <v>913200</v>
      </c>
      <c r="F45" s="36">
        <f t="shared" si="7"/>
        <v>1217600</v>
      </c>
      <c r="I45" s="36">
        <f t="shared" si="8"/>
        <v>1217600</v>
      </c>
    </row>
    <row r="46" spans="1:10" ht="31.5" x14ac:dyDescent="0.25">
      <c r="A46" s="1"/>
      <c r="B46" s="7" t="s">
        <v>58</v>
      </c>
      <c r="C46" s="19"/>
      <c r="D46" s="24">
        <v>360000</v>
      </c>
      <c r="F46" s="36">
        <f t="shared" si="7"/>
        <v>360000</v>
      </c>
      <c r="I46" s="36">
        <f t="shared" si="8"/>
        <v>360000</v>
      </c>
    </row>
    <row r="47" spans="1:10" ht="15.75" x14ac:dyDescent="0.25">
      <c r="A47" s="1"/>
      <c r="B47" s="7" t="s">
        <v>62</v>
      </c>
      <c r="C47" s="19"/>
      <c r="D47" s="24">
        <v>1199467</v>
      </c>
      <c r="F47" s="36">
        <f t="shared" si="7"/>
        <v>1199467</v>
      </c>
      <c r="I47" s="36">
        <f t="shared" si="8"/>
        <v>1199467</v>
      </c>
    </row>
    <row r="48" spans="1:10" ht="15.75" x14ac:dyDescent="0.25">
      <c r="A48" s="1"/>
      <c r="B48" s="7"/>
      <c r="C48" s="19"/>
      <c r="D48" s="24"/>
      <c r="F48" s="36">
        <f t="shared" si="7"/>
        <v>0</v>
      </c>
      <c r="I48" s="36">
        <f t="shared" si="8"/>
        <v>0</v>
      </c>
    </row>
    <row r="49" spans="1:9" ht="15.75" x14ac:dyDescent="0.25">
      <c r="A49" s="1"/>
      <c r="B49" s="8" t="s">
        <v>31</v>
      </c>
      <c r="C49" s="11">
        <f>C39+C40+C41+C42+C38</f>
        <v>83595339.689999998</v>
      </c>
      <c r="D49" s="37">
        <f>D44+D45+D46+D47</f>
        <v>2476890.0499999998</v>
      </c>
      <c r="E49" s="38"/>
      <c r="F49" s="39">
        <f>C49+D49-E49</f>
        <v>86072229.739999995</v>
      </c>
      <c r="H49">
        <f>H43</f>
        <v>674968</v>
      </c>
      <c r="I49" s="39">
        <f t="shared" si="8"/>
        <v>85397261.739999995</v>
      </c>
    </row>
    <row r="50" spans="1:9" ht="15.75" x14ac:dyDescent="0.25">
      <c r="A50" s="1"/>
      <c r="B50" s="1"/>
      <c r="C50" s="1"/>
    </row>
    <row r="51" spans="1:9" ht="15.75" x14ac:dyDescent="0.25">
      <c r="A51" s="1"/>
      <c r="B51" s="1"/>
      <c r="C51" s="1"/>
    </row>
    <row r="52" spans="1:9" ht="15.75" x14ac:dyDescent="0.25">
      <c r="A52" s="1"/>
      <c r="B52" s="1"/>
      <c r="C52" s="1"/>
    </row>
    <row r="53" spans="1:9" ht="15.75" x14ac:dyDescent="0.25">
      <c r="A53" s="1"/>
      <c r="B53" s="1"/>
      <c r="C53" s="1"/>
    </row>
    <row r="54" spans="1:9" ht="15.75" x14ac:dyDescent="0.25">
      <c r="A54" s="1"/>
      <c r="B54" s="1"/>
      <c r="C54" s="1"/>
    </row>
    <row r="55" spans="1:9" ht="15.75" x14ac:dyDescent="0.25">
      <c r="A55" s="1"/>
      <c r="B55" s="1"/>
      <c r="C55" s="1"/>
    </row>
    <row r="56" spans="1:9" ht="15.75" x14ac:dyDescent="0.25">
      <c r="A56" s="1"/>
      <c r="B56" s="1"/>
      <c r="C56" s="1"/>
    </row>
  </sheetData>
  <mergeCells count="6">
    <mergeCell ref="B2:K2"/>
    <mergeCell ref="B3:O3"/>
    <mergeCell ref="B4:O4"/>
    <mergeCell ref="B5:N5"/>
    <mergeCell ref="A37:C37"/>
    <mergeCell ref="B6:I6"/>
  </mergeCells>
  <pageMargins left="0.7" right="0.7" top="0.75" bottom="0.75" header="0.3" footer="0.3"/>
  <pageSetup paperSize="9" scale="6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Лист1</vt:lpstr>
      <vt:lpstr>'2023'!Область_печати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2023-11-18T13:12:33Z</dcterms:modified>
</cp:coreProperties>
</file>