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748585A3-E2BE-468C-B615-5EA50B05A79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3" sheetId="2" r:id="rId1"/>
  </sheets>
  <definedNames>
    <definedName name="_xlnm.Print_Area" localSheetId="0">'2023'!$A$1:$E$52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2" l="1"/>
  <c r="C49" i="2"/>
  <c r="E49" i="2" s="1"/>
  <c r="E48" i="2"/>
  <c r="E47" i="2"/>
  <c r="D46" i="2"/>
  <c r="C46" i="2"/>
  <c r="E45" i="2"/>
  <c r="D44" i="2"/>
  <c r="E43" i="2"/>
  <c r="E42" i="2"/>
  <c r="C41" i="2"/>
  <c r="E41" i="2" s="1"/>
  <c r="E40" i="2"/>
  <c r="E39" i="2"/>
  <c r="C34" i="2"/>
  <c r="E33" i="2"/>
  <c r="D33" i="2"/>
  <c r="C33" i="2"/>
  <c r="C29" i="2" s="1"/>
  <c r="E31" i="2"/>
  <c r="E30" i="2"/>
  <c r="D29" i="2"/>
  <c r="C27" i="2"/>
  <c r="C23" i="2" s="1"/>
  <c r="C22" i="2" s="1"/>
  <c r="E25" i="2"/>
  <c r="E24" i="2"/>
  <c r="D23" i="2"/>
  <c r="E21" i="2"/>
  <c r="E20" i="2"/>
  <c r="E19" i="2"/>
  <c r="D18" i="2"/>
  <c r="E18" i="2" s="1"/>
  <c r="C18" i="2"/>
  <c r="C11" i="2" s="1"/>
  <c r="C10" i="2" s="1"/>
  <c r="C37" i="2" s="1"/>
  <c r="E17" i="2"/>
  <c r="C16" i="2"/>
  <c r="E16" i="2" s="1"/>
  <c r="D15" i="2"/>
  <c r="E15" i="2" s="1"/>
  <c r="D14" i="2"/>
  <c r="E14" i="2" s="1"/>
  <c r="E13" i="2"/>
  <c r="D12" i="2"/>
  <c r="D11" i="2" s="1"/>
  <c r="E46" i="2" l="1"/>
  <c r="E11" i="2"/>
  <c r="D10" i="2"/>
  <c r="E23" i="2"/>
  <c r="E29" i="2"/>
  <c r="C44" i="2"/>
  <c r="E44" i="2" s="1"/>
  <c r="D52" i="2"/>
  <c r="E12" i="2"/>
  <c r="D22" i="2"/>
  <c r="E22" i="2" s="1"/>
  <c r="D53" i="2" l="1"/>
  <c r="C52" i="2"/>
  <c r="E52" i="2"/>
  <c r="E10" i="2"/>
  <c r="D37" i="2"/>
  <c r="E37" i="2" s="1"/>
</calcChain>
</file>

<file path=xl/sharedStrings.xml><?xml version="1.0" encoding="utf-8"?>
<sst xmlns="http://schemas.openxmlformats.org/spreadsheetml/2006/main" count="73" uniqueCount="67">
  <si>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</si>
  <si>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</si>
  <si>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</si>
  <si>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</si>
  <si>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</si>
  <si>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</si>
  <si>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</si>
  <si>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</si>
  <si>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</si>
  <si>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</si>
  <si>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</si>
  <si>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</si>
  <si>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</si>
  <si>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</si>
  <si>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</si>
  <si>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</si>
  <si>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</si>
  <si>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</si>
  <si>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</si>
  <si>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</si>
  <si>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</si>
  <si>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</si>
  <si>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</si>
  <si>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</si>
  <si>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</si>
  <si>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</si>
  <si>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</si>
  <si>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</si>
  <si>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</si>
  <si>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</si>
  <si>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</si>
  <si>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</si>
  <si>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</si>
  <si>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</si>
  <si>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</si>
  <si>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</si>
  <si>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</si>
  <si>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</si>
  <si>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</si>
  <si>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Исполнено</t>
  </si>
  <si>
    <t>% исполнения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</si>
  <si>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</si>
  <si>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</si>
  <si>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</si>
  <si>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</si>
  <si>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</si>
  <si>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</si>
  <si>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</si>
  <si>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</si>
  <si>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полугодие 2023 года</t>
  </si>
  <si>
    <t>2.1.2.</t>
  </si>
  <si>
    <t>софинансирование инициативного бюджетирования за счет средств местного бюджета</t>
  </si>
  <si>
    <t>2.1.3.</t>
  </si>
  <si>
    <t>софинансирование инициативного бюджетирования за счет средств населения и спонсоров</t>
  </si>
  <si>
    <t>2.1.4.</t>
  </si>
  <si>
    <t>реализация проектов инициативного бюджетирования (субсидия с бюджета УР)</t>
  </si>
  <si>
    <t>самообложение за счет средств населения</t>
  </si>
  <si>
    <t>самообложение за счет средств бюджета УР</t>
  </si>
  <si>
    <t>самообложение( население,в части дорожной дейтельности)</t>
  </si>
  <si>
    <t>самообложение(Бюджет УР, в части  дорожной деятельности)</t>
  </si>
  <si>
    <t>инициативного бюджетирования за счет населения и спонсоров</t>
  </si>
  <si>
    <t>инициативного бюджетирования бюджет УР</t>
  </si>
  <si>
    <t>остаток средств на счете</t>
  </si>
  <si>
    <t>самооблож</t>
  </si>
  <si>
    <t>иб</t>
  </si>
  <si>
    <t>мест.дорфонд</t>
  </si>
  <si>
    <t>от 30 августа 2023 года № 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</si>
</sst>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1" fillId="0" borderId="0" xfId="0" applyNumberFormat="1" applyFont="1"/>
    <xf numFmtId="0" fontId="1" fillId="0" borderId="0" xfId="0" applyFont="1" applyAlignment="1">
      <alignment horizontal="left" vertical="center"/>
    </xf>
    <xf numFmtId="2" fontId="2" fillId="0" borderId="1" xfId="0" applyNumberFormat="1" applyFont="1" applyBorder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/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/>
    <xf numFmtId="2" fontId="2" fillId="2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2" fontId="6" fillId="0" borderId="0" xfId="0" applyNumberFormat="1" applyFont="1"/>
    <xf numFmtId="4" fontId="1" fillId="0" borderId="1" xfId="0" applyNumberFormat="1" applyFont="1" applyBorder="1"/>
    <xf numFmtId="49" fontId="7" fillId="0" borderId="0" xfId="0" applyNumberFormat="1" applyFont="1"/>
    <xf numFmtId="49" fontId="6" fillId="0" borderId="0" xfId="0" applyNumberFormat="1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2" fontId="4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66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42" t="s">
        <v>49</v>
      </c>
      <c r="C6" s="42"/>
      <c r="D6" s="42"/>
      <c r="E6" s="42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3" t="s">
        <v>27</v>
      </c>
      <c r="D8" s="43"/>
      <c r="E8" s="43"/>
    </row>
    <row r="9" spans="1:6" ht="45" x14ac:dyDescent="0.25">
      <c r="A9" s="3" t="s">
        <v>0</v>
      </c>
      <c r="B9" s="4" t="s">
        <v>1</v>
      </c>
      <c r="C9" s="11" t="s">
        <v>38</v>
      </c>
      <c r="D9" s="12" t="s">
        <v>39</v>
      </c>
      <c r="E9" s="10" t="s">
        <v>40</v>
      </c>
    </row>
    <row r="10" spans="1:6" ht="31.5" x14ac:dyDescent="0.25">
      <c r="A10" s="24">
        <v>1</v>
      </c>
      <c r="B10" s="22" t="s">
        <v>8</v>
      </c>
      <c r="C10" s="16">
        <f>C11</f>
        <v>74777925.689999998</v>
      </c>
      <c r="D10" s="16">
        <f>D11</f>
        <v>26710701.859999999</v>
      </c>
      <c r="E10" s="25">
        <f>D10/C10*100</f>
        <v>35.720035844176948</v>
      </c>
      <c r="F10" s="26"/>
    </row>
    <row r="11" spans="1:6" ht="47.25" x14ac:dyDescent="0.25">
      <c r="A11" s="27" t="s">
        <v>13</v>
      </c>
      <c r="B11" s="5" t="s">
        <v>9</v>
      </c>
      <c r="C11" s="17">
        <f>C12+C14+C15+C16+C17+C18+C19+C20+C21</f>
        <v>74777925.689999998</v>
      </c>
      <c r="D11" s="17">
        <f>D12+D14+D15+D16+D17+D18+D19+D20</f>
        <v>26710701.859999999</v>
      </c>
      <c r="E11" s="25">
        <f t="shared" ref="E11:E25" si="0">D11/C11*100</f>
        <v>35.720035844176948</v>
      </c>
      <c r="F11" s="36"/>
    </row>
    <row r="12" spans="1:6" ht="31.5" x14ac:dyDescent="0.25">
      <c r="A12" s="28" t="s">
        <v>14</v>
      </c>
      <c r="B12" s="6" t="s">
        <v>10</v>
      </c>
      <c r="C12" s="21">
        <v>37748910.689999998</v>
      </c>
      <c r="D12" s="25">
        <f>12609176.97</f>
        <v>12609176.970000001</v>
      </c>
      <c r="E12" s="25">
        <f t="shared" si="0"/>
        <v>33.402757164434618</v>
      </c>
      <c r="F12" s="37"/>
    </row>
    <row r="13" spans="1:6" ht="78.75" hidden="1" x14ac:dyDescent="0.25">
      <c r="A13" s="29">
        <v>2</v>
      </c>
      <c r="B13" s="6" t="s">
        <v>3</v>
      </c>
      <c r="C13" s="21"/>
      <c r="D13" s="25"/>
      <c r="E13" s="25" t="e">
        <f t="shared" si="0"/>
        <v>#DIV/0!</v>
      </c>
      <c r="F13" s="37"/>
    </row>
    <row r="14" spans="1:6" ht="31.5" x14ac:dyDescent="0.25">
      <c r="A14" s="30" t="s">
        <v>15</v>
      </c>
      <c r="B14" s="6" t="s">
        <v>4</v>
      </c>
      <c r="C14" s="21">
        <v>256077</v>
      </c>
      <c r="D14" s="25">
        <f>108399+56576.85</f>
        <v>164975.85</v>
      </c>
      <c r="E14" s="25">
        <f t="shared" si="0"/>
        <v>64.424313780620679</v>
      </c>
      <c r="F14" s="37"/>
    </row>
    <row r="15" spans="1:6" ht="15.75" x14ac:dyDescent="0.25">
      <c r="A15" s="30" t="s">
        <v>16</v>
      </c>
      <c r="B15" s="6" t="s">
        <v>11</v>
      </c>
      <c r="C15" s="21">
        <v>6400000</v>
      </c>
      <c r="D15" s="25">
        <f>2158852.9+10360</f>
        <v>2169212.9</v>
      </c>
      <c r="E15" s="25">
        <f t="shared" si="0"/>
        <v>33.8939515625</v>
      </c>
      <c r="F15" s="37"/>
    </row>
    <row r="16" spans="1:6" ht="46.5" customHeight="1" x14ac:dyDescent="0.25">
      <c r="A16" s="30" t="s">
        <v>17</v>
      </c>
      <c r="B16" s="6" t="s">
        <v>5</v>
      </c>
      <c r="C16" s="21">
        <f>10978200+948278</f>
        <v>11926478</v>
      </c>
      <c r="D16" s="25">
        <v>5912527.5999999996</v>
      </c>
      <c r="E16" s="25">
        <f t="shared" si="0"/>
        <v>49.574799869668141</v>
      </c>
      <c r="F16" s="37"/>
    </row>
    <row r="17" spans="1:6" ht="15.75" hidden="1" x14ac:dyDescent="0.25">
      <c r="A17" s="30" t="s">
        <v>22</v>
      </c>
      <c r="B17" s="6" t="s">
        <v>23</v>
      </c>
      <c r="C17" s="21"/>
      <c r="D17" s="25"/>
      <c r="E17" s="25" t="e">
        <f t="shared" si="0"/>
        <v>#DIV/0!</v>
      </c>
      <c r="F17" s="26"/>
    </row>
    <row r="18" spans="1:6" ht="15.75" x14ac:dyDescent="0.25">
      <c r="A18" s="30" t="s">
        <v>22</v>
      </c>
      <c r="B18" s="6" t="s">
        <v>24</v>
      </c>
      <c r="C18" s="21">
        <f>6200000+60000</f>
        <v>6260000</v>
      </c>
      <c r="D18" s="25">
        <f>200000+38700</f>
        <v>238700</v>
      </c>
      <c r="E18" s="25">
        <f t="shared" si="0"/>
        <v>3.8130990415335466</v>
      </c>
      <c r="F18" s="37"/>
    </row>
    <row r="19" spans="1:6" ht="15.75" x14ac:dyDescent="0.25">
      <c r="A19" s="30" t="s">
        <v>32</v>
      </c>
      <c r="B19" s="6" t="s">
        <v>23</v>
      </c>
      <c r="C19" s="21">
        <v>9886460</v>
      </c>
      <c r="D19" s="25">
        <v>5601108.54</v>
      </c>
      <c r="E19" s="25">
        <f t="shared" si="0"/>
        <v>56.654338762307233</v>
      </c>
      <c r="F19" s="37"/>
    </row>
    <row r="20" spans="1:6" ht="15.75" x14ac:dyDescent="0.25">
      <c r="A20" s="30" t="s">
        <v>37</v>
      </c>
      <c r="B20" s="6" t="s">
        <v>34</v>
      </c>
      <c r="C20" s="21">
        <v>300000</v>
      </c>
      <c r="D20" s="25">
        <v>15000</v>
      </c>
      <c r="E20" s="25">
        <f t="shared" si="0"/>
        <v>5</v>
      </c>
      <c r="F20" s="37"/>
    </row>
    <row r="21" spans="1:6" ht="31.5" x14ac:dyDescent="0.25">
      <c r="A21" s="30" t="s">
        <v>45</v>
      </c>
      <c r="B21" s="6" t="s">
        <v>46</v>
      </c>
      <c r="C21" s="21">
        <v>2000000</v>
      </c>
      <c r="D21" s="25"/>
      <c r="E21" s="25">
        <f t="shared" si="0"/>
        <v>0</v>
      </c>
      <c r="F21" s="37"/>
    </row>
    <row r="22" spans="1:6" ht="15.75" x14ac:dyDescent="0.25">
      <c r="A22" s="31">
        <v>2</v>
      </c>
      <c r="B22" s="23" t="s">
        <v>12</v>
      </c>
      <c r="C22" s="18">
        <f>C23</f>
        <v>1959467</v>
      </c>
      <c r="D22" s="18">
        <f>D23</f>
        <v>0</v>
      </c>
      <c r="E22" s="25">
        <f t="shared" si="0"/>
        <v>0</v>
      </c>
      <c r="F22" s="37"/>
    </row>
    <row r="23" spans="1:6" ht="47.25" x14ac:dyDescent="0.25">
      <c r="A23" s="30" t="s">
        <v>18</v>
      </c>
      <c r="B23" s="6" t="s">
        <v>21</v>
      </c>
      <c r="C23" s="15">
        <f>C25+C26+C27+C28</f>
        <v>1959467</v>
      </c>
      <c r="D23" s="15">
        <f>D25</f>
        <v>0</v>
      </c>
      <c r="E23" s="25">
        <f t="shared" si="0"/>
        <v>0</v>
      </c>
      <c r="F23" s="36"/>
    </row>
    <row r="24" spans="1:6" ht="31.5" hidden="1" x14ac:dyDescent="0.25">
      <c r="A24" s="30" t="s">
        <v>19</v>
      </c>
      <c r="B24" s="6" t="s">
        <v>10</v>
      </c>
      <c r="C24" s="15"/>
      <c r="D24" s="25"/>
      <c r="E24" s="25" t="e">
        <f t="shared" si="0"/>
        <v>#DIV/0!</v>
      </c>
      <c r="F24" s="37"/>
    </row>
    <row r="25" spans="1:6" ht="31.5" x14ac:dyDescent="0.25">
      <c r="A25" s="30" t="s">
        <v>19</v>
      </c>
      <c r="B25" s="6" t="s">
        <v>26</v>
      </c>
      <c r="C25" s="15">
        <v>220000</v>
      </c>
      <c r="D25" s="25"/>
      <c r="E25" s="25">
        <f t="shared" si="0"/>
        <v>0</v>
      </c>
      <c r="F25" s="37"/>
    </row>
    <row r="26" spans="1:6" ht="31.5" x14ac:dyDescent="0.25">
      <c r="A26" s="30" t="s">
        <v>50</v>
      </c>
      <c r="B26" s="6" t="s">
        <v>51</v>
      </c>
      <c r="C26" s="15">
        <v>180000</v>
      </c>
      <c r="D26" s="25"/>
      <c r="E26" s="25"/>
      <c r="F26" s="37"/>
    </row>
    <row r="27" spans="1:6" ht="31.5" x14ac:dyDescent="0.25">
      <c r="A27" s="30" t="s">
        <v>52</v>
      </c>
      <c r="B27" s="6" t="s">
        <v>53</v>
      </c>
      <c r="C27" s="15">
        <f>180000+180000</f>
        <v>360000</v>
      </c>
      <c r="D27" s="25"/>
      <c r="E27" s="25"/>
      <c r="F27" s="37"/>
    </row>
    <row r="28" spans="1:6" ht="31.5" x14ac:dyDescent="0.25">
      <c r="A28" s="30" t="s">
        <v>54</v>
      </c>
      <c r="B28" s="6" t="s">
        <v>55</v>
      </c>
      <c r="C28" s="15">
        <v>1199467</v>
      </c>
      <c r="D28" s="25"/>
      <c r="E28" s="25"/>
      <c r="F28" s="37"/>
    </row>
    <row r="29" spans="1:6" ht="31.5" x14ac:dyDescent="0.25">
      <c r="A29" s="31">
        <v>3</v>
      </c>
      <c r="B29" s="23" t="s">
        <v>25</v>
      </c>
      <c r="C29" s="18">
        <f>C30+C31+C33</f>
        <v>8117237.0499999998</v>
      </c>
      <c r="D29" s="18">
        <f>D30+D31+D33</f>
        <v>2093583</v>
      </c>
      <c r="E29" s="25">
        <f>D29/C29*100</f>
        <v>25.791817919128036</v>
      </c>
      <c r="F29" s="36"/>
    </row>
    <row r="30" spans="1:6" ht="28.5" customHeight="1" x14ac:dyDescent="0.25">
      <c r="A30" s="30" t="s">
        <v>36</v>
      </c>
      <c r="B30" s="6" t="s">
        <v>26</v>
      </c>
      <c r="C30" s="21">
        <v>223431</v>
      </c>
      <c r="D30" s="25"/>
      <c r="E30" s="25">
        <f>D30/C30*100</f>
        <v>0</v>
      </c>
      <c r="F30" s="37"/>
    </row>
    <row r="31" spans="1:6" ht="15.75" hidden="1" x14ac:dyDescent="0.25">
      <c r="A31" s="30" t="s">
        <v>35</v>
      </c>
      <c r="B31" s="6"/>
      <c r="C31" s="21"/>
      <c r="D31" s="25"/>
      <c r="E31" s="25" t="e">
        <f>D31/C31*100</f>
        <v>#DIV/0!</v>
      </c>
      <c r="F31" s="37"/>
    </row>
    <row r="32" spans="1:6" ht="15.75" hidden="1" x14ac:dyDescent="0.25">
      <c r="A32" s="30"/>
      <c r="B32" s="6"/>
      <c r="C32" s="21"/>
      <c r="D32" s="25"/>
      <c r="E32" s="25"/>
      <c r="F32" s="37"/>
    </row>
    <row r="33" spans="1:6" ht="38.25" customHeight="1" x14ac:dyDescent="0.25">
      <c r="A33" s="30" t="s">
        <v>35</v>
      </c>
      <c r="B33" s="6" t="s">
        <v>33</v>
      </c>
      <c r="C33" s="21">
        <f>7823653+65930+4223.05</f>
        <v>7893806.0499999998</v>
      </c>
      <c r="D33" s="25">
        <f>2023429.95+70153.05</f>
        <v>2093583</v>
      </c>
      <c r="E33" s="25">
        <f>D33/C33*100</f>
        <v>26.521844934358374</v>
      </c>
      <c r="F33" s="37"/>
    </row>
    <row r="34" spans="1:6" ht="38.25" customHeight="1" x14ac:dyDescent="0.25">
      <c r="A34" s="31">
        <v>4</v>
      </c>
      <c r="B34" s="23" t="s">
        <v>48</v>
      </c>
      <c r="C34" s="15">
        <f>304400+C36</f>
        <v>1217600</v>
      </c>
      <c r="D34" s="25"/>
      <c r="E34" s="25"/>
      <c r="F34" s="36"/>
    </row>
    <row r="35" spans="1:6" ht="21" customHeight="1" x14ac:dyDescent="0.25">
      <c r="A35" s="31"/>
      <c r="B35" s="6" t="s">
        <v>56</v>
      </c>
      <c r="C35" s="15">
        <v>304400</v>
      </c>
      <c r="D35" s="25"/>
      <c r="E35" s="25"/>
      <c r="F35" s="37"/>
    </row>
    <row r="36" spans="1:6" ht="19.5" customHeight="1" x14ac:dyDescent="0.25">
      <c r="A36" s="31"/>
      <c r="B36" s="6" t="s">
        <v>57</v>
      </c>
      <c r="C36" s="15">
        <v>913200</v>
      </c>
      <c r="D36" s="25"/>
      <c r="E36" s="25"/>
      <c r="F36" s="37"/>
    </row>
    <row r="37" spans="1:6" ht="15.75" x14ac:dyDescent="0.25">
      <c r="A37" s="32"/>
      <c r="B37" s="9" t="s">
        <v>31</v>
      </c>
      <c r="C37" s="35">
        <f>C10+C22+C29+C34</f>
        <v>86072229.739999995</v>
      </c>
      <c r="D37" s="35">
        <f>D10+D22+D29</f>
        <v>28804284.859999999</v>
      </c>
      <c r="E37" s="25">
        <f>D37/C37*100</f>
        <v>33.465247672808808</v>
      </c>
      <c r="F37" s="37"/>
    </row>
    <row r="38" spans="1:6" ht="15.75" x14ac:dyDescent="0.25">
      <c r="A38" s="44" t="s">
        <v>28</v>
      </c>
      <c r="B38" s="45"/>
      <c r="C38" s="46"/>
      <c r="D38" s="26"/>
      <c r="E38" s="26"/>
      <c r="F38" s="26"/>
    </row>
    <row r="39" spans="1:6" ht="15.75" x14ac:dyDescent="0.25">
      <c r="A39" s="14"/>
      <c r="B39" s="38" t="s">
        <v>44</v>
      </c>
      <c r="C39" s="19">
        <v>12900018.689999999</v>
      </c>
      <c r="D39" s="1">
        <v>12900018.689999999</v>
      </c>
      <c r="E39" s="33">
        <f t="shared" ref="E39:E52" si="1">D39/C39*100</f>
        <v>100</v>
      </c>
      <c r="F39" s="26"/>
    </row>
    <row r="40" spans="1:6" ht="81" customHeight="1" x14ac:dyDescent="0.25">
      <c r="A40" s="1"/>
      <c r="B40" s="7" t="s">
        <v>2</v>
      </c>
      <c r="C40" s="20">
        <v>40807400</v>
      </c>
      <c r="D40" s="1">
        <v>22237720.59</v>
      </c>
      <c r="E40" s="33">
        <f t="shared" si="1"/>
        <v>54.494333356205004</v>
      </c>
      <c r="F40" s="26"/>
    </row>
    <row r="41" spans="1:6" ht="47.25" x14ac:dyDescent="0.25">
      <c r="A41" s="1"/>
      <c r="B41" s="7" t="s">
        <v>29</v>
      </c>
      <c r="C41" s="20">
        <f>10978200+948278</f>
        <v>11926478</v>
      </c>
      <c r="D41" s="34">
        <v>5912527.5999999996</v>
      </c>
      <c r="E41" s="33">
        <f t="shared" si="1"/>
        <v>49.574799869668141</v>
      </c>
      <c r="F41" s="26"/>
    </row>
    <row r="42" spans="1:6" ht="15.75" x14ac:dyDescent="0.25">
      <c r="A42" s="1"/>
      <c r="B42" s="7" t="s">
        <v>47</v>
      </c>
      <c r="C42" s="20">
        <v>9886460</v>
      </c>
      <c r="D42" s="1">
        <v>5601108.54</v>
      </c>
      <c r="E42" s="33">
        <f t="shared" si="1"/>
        <v>56.654338762307233</v>
      </c>
      <c r="F42" s="26"/>
    </row>
    <row r="43" spans="1:6" ht="31.5" x14ac:dyDescent="0.25">
      <c r="A43" s="1"/>
      <c r="B43" s="7" t="s">
        <v>41</v>
      </c>
      <c r="C43" s="20">
        <v>7704653</v>
      </c>
      <c r="D43" s="1">
        <v>2023429.95</v>
      </c>
      <c r="E43" s="33">
        <f t="shared" si="1"/>
        <v>26.262441021029758</v>
      </c>
      <c r="F43" s="26"/>
    </row>
    <row r="44" spans="1:6" ht="14.25" customHeight="1" x14ac:dyDescent="0.25">
      <c r="A44" s="1"/>
      <c r="B44" s="39" t="s">
        <v>42</v>
      </c>
      <c r="C44" s="40">
        <f>C46+C47+C49+C45+C48+C50</f>
        <v>2847220.05</v>
      </c>
      <c r="D44" s="40">
        <f>D46+D47+D49+D45+D48+D50</f>
        <v>734553.05</v>
      </c>
      <c r="E44" s="33">
        <f t="shared" si="1"/>
        <v>25.798956072959662</v>
      </c>
      <c r="F44" s="26"/>
    </row>
    <row r="45" spans="1:6" ht="15.75" hidden="1" x14ac:dyDescent="0.25">
      <c r="A45" s="1"/>
      <c r="B45" s="7"/>
      <c r="C45" s="20"/>
      <c r="D45" s="1"/>
      <c r="E45" s="33" t="e">
        <f t="shared" si="1"/>
        <v>#DIV/0!</v>
      </c>
      <c r="F45" s="26"/>
    </row>
    <row r="46" spans="1:6" ht="31.5" x14ac:dyDescent="0.25">
      <c r="A46" s="1"/>
      <c r="B46" s="7" t="s">
        <v>43</v>
      </c>
      <c r="C46" s="20">
        <f>65930+4223.05</f>
        <v>70153.05</v>
      </c>
      <c r="D46" s="1">
        <f>65930+4223.05</f>
        <v>70153.05</v>
      </c>
      <c r="E46" s="33">
        <f t="shared" si="1"/>
        <v>100</v>
      </c>
      <c r="F46" s="26"/>
    </row>
    <row r="47" spans="1:6" ht="15.75" x14ac:dyDescent="0.25">
      <c r="A47" s="1"/>
      <c r="B47" s="7" t="s">
        <v>58</v>
      </c>
      <c r="C47" s="20">
        <v>304400</v>
      </c>
      <c r="D47" s="1">
        <v>304400</v>
      </c>
      <c r="E47" s="33">
        <f t="shared" si="1"/>
        <v>100</v>
      </c>
      <c r="F47" s="26"/>
    </row>
    <row r="48" spans="1:6" ht="15.75" x14ac:dyDescent="0.25">
      <c r="A48" s="1"/>
      <c r="B48" s="7" t="s">
        <v>59</v>
      </c>
      <c r="C48" s="20">
        <v>913200</v>
      </c>
      <c r="D48" s="1"/>
      <c r="E48" s="33">
        <f t="shared" si="1"/>
        <v>0</v>
      </c>
      <c r="F48" s="26"/>
    </row>
    <row r="49" spans="1:6" ht="15.75" x14ac:dyDescent="0.25">
      <c r="A49" s="1"/>
      <c r="B49" s="7" t="s">
        <v>60</v>
      </c>
      <c r="C49" s="20">
        <f>180000+180000</f>
        <v>360000</v>
      </c>
      <c r="D49" s="1">
        <v>360000</v>
      </c>
      <c r="E49" s="33">
        <f t="shared" si="1"/>
        <v>100</v>
      </c>
      <c r="F49" s="26"/>
    </row>
    <row r="50" spans="1:6" ht="15.75" x14ac:dyDescent="0.25">
      <c r="A50" s="1"/>
      <c r="B50" s="7" t="s">
        <v>61</v>
      </c>
      <c r="C50" s="20">
        <v>1199467</v>
      </c>
      <c r="D50" s="1"/>
      <c r="E50" s="33">
        <f t="shared" si="1"/>
        <v>0</v>
      </c>
      <c r="F50" s="26"/>
    </row>
    <row r="51" spans="1:6" ht="15.75" x14ac:dyDescent="0.25">
      <c r="A51" s="1"/>
      <c r="B51" s="7"/>
      <c r="C51" s="20"/>
      <c r="D51" s="1"/>
      <c r="E51" s="33"/>
      <c r="F51" s="26"/>
    </row>
    <row r="52" spans="1:6" ht="15.75" x14ac:dyDescent="0.25">
      <c r="A52" s="1"/>
      <c r="B52" s="8" t="s">
        <v>30</v>
      </c>
      <c r="C52" s="13">
        <f>C40+C41+C42+C44+C39+C43</f>
        <v>86072229.739999995</v>
      </c>
      <c r="D52" s="13">
        <f>D40+D41+D42+D44+D39+D43</f>
        <v>49409358.419999994</v>
      </c>
      <c r="E52" s="33">
        <f t="shared" si="1"/>
        <v>57.404529392641244</v>
      </c>
      <c r="F52" s="26"/>
    </row>
    <row r="53" spans="1:6" ht="15.75" x14ac:dyDescent="0.25">
      <c r="A53" s="1"/>
      <c r="B53" s="2" t="s">
        <v>62</v>
      </c>
      <c r="C53" s="1"/>
      <c r="D53" s="41">
        <f>D52-D37</f>
        <v>20605073.559999995</v>
      </c>
    </row>
    <row r="54" spans="1:6" ht="15.75" x14ac:dyDescent="0.25">
      <c r="A54" s="1"/>
      <c r="B54" s="1"/>
      <c r="C54" s="1"/>
      <c r="D54">
        <v>304400</v>
      </c>
      <c r="E54" t="s">
        <v>63</v>
      </c>
    </row>
    <row r="55" spans="1:6" ht="15.75" x14ac:dyDescent="0.25">
      <c r="A55" s="1"/>
      <c r="B55" s="1"/>
      <c r="C55" s="1"/>
      <c r="D55">
        <v>360000</v>
      </c>
      <c r="E55" t="s">
        <v>64</v>
      </c>
    </row>
    <row r="56" spans="1:6" ht="15.75" x14ac:dyDescent="0.25">
      <c r="A56" s="1"/>
      <c r="B56" s="1"/>
      <c r="C56" s="1"/>
      <c r="D56">
        <v>19940673.559999999</v>
      </c>
      <c r="E56" t="s">
        <v>65</v>
      </c>
    </row>
    <row r="57" spans="1:6" ht="15.75" x14ac:dyDescent="0.25">
      <c r="A57" s="1"/>
      <c r="B57" s="1"/>
      <c r="C57" s="1"/>
    </row>
    <row r="58" spans="1:6" ht="15.75" x14ac:dyDescent="0.25">
      <c r="A58" s="1"/>
      <c r="B58" s="1"/>
      <c r="C58" s="1"/>
    </row>
    <row r="59" spans="1:6" ht="15.75" x14ac:dyDescent="0.25">
      <c r="A59" s="1"/>
    </row>
  </sheetData>
  <mergeCells count="3">
    <mergeCell ref="B6:E6"/>
    <mergeCell ref="C8:E8"/>
    <mergeCell ref="A38:C38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2023-08-25T10:21:39Z</dcterms:modified>
</cp:coreProperties>
</file>