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24240" windowHeight="13740" activeTab="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Лист1" sheetId="7" r:id="rId7"/>
  </sheets>
  <definedNames>
    <definedName name="_xlnm.Print_Area" localSheetId="0">'1'!$A$1:$N$45</definedName>
    <definedName name="_xlnm.Print_Area" localSheetId="1">'2'!$A$1:$J$103</definedName>
    <definedName name="_xlnm.Print_Area" localSheetId="3">'4'!$A$1:$Q$18</definedName>
    <definedName name="_xlnm.Print_Area" localSheetId="4">'5'!$A$1:$V$70</definedName>
    <definedName name="_xlnm.Print_Area" localSheetId="5">'6'!$A$1:$N$71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5" l="1"/>
  <c r="I21" i="6"/>
  <c r="H21" i="6"/>
  <c r="G21" i="6"/>
  <c r="F21" i="6"/>
  <c r="N11" i="6"/>
  <c r="M11" i="6"/>
  <c r="L11" i="6"/>
  <c r="K11" i="6"/>
  <c r="J11" i="6"/>
  <c r="I11" i="6"/>
  <c r="H11" i="6"/>
  <c r="I13" i="6"/>
  <c r="H13" i="6"/>
  <c r="G13" i="6"/>
  <c r="J14" i="6"/>
  <c r="F20" i="6"/>
  <c r="J19" i="6"/>
  <c r="I19" i="6"/>
  <c r="F19" i="6"/>
  <c r="G19" i="6"/>
  <c r="E14" i="6"/>
  <c r="E20" i="6"/>
  <c r="E22" i="6"/>
  <c r="E24" i="6"/>
  <c r="E25" i="6"/>
  <c r="E30" i="6"/>
  <c r="E31" i="6"/>
  <c r="E62" i="6"/>
  <c r="E63" i="6"/>
  <c r="E65" i="6"/>
  <c r="J21" i="6"/>
  <c r="J22" i="6"/>
  <c r="K24" i="6"/>
  <c r="J13" i="6"/>
  <c r="Q45" i="5"/>
  <c r="E21" i="6" l="1"/>
  <c r="E13" i="6"/>
  <c r="E19" i="6"/>
  <c r="N22" i="6"/>
  <c r="N21" i="6" s="1"/>
  <c r="M22" i="6"/>
  <c r="M21" i="6" s="1"/>
  <c r="M13" i="6"/>
  <c r="M10" i="6" s="1"/>
  <c r="U68" i="5"/>
  <c r="U14" i="5"/>
  <c r="U13" i="5"/>
  <c r="T68" i="5"/>
  <c r="T14" i="5"/>
  <c r="T13" i="5"/>
  <c r="T12" i="5" s="1"/>
  <c r="U12" i="5" l="1"/>
  <c r="U10" i="5"/>
  <c r="N13" i="6"/>
  <c r="N10" i="6" s="1"/>
  <c r="T10" i="5"/>
  <c r="I30" i="6"/>
  <c r="F13" i="6"/>
  <c r="E12" i="6"/>
  <c r="E34" i="6"/>
  <c r="E35" i="6"/>
  <c r="E36" i="6"/>
  <c r="E37" i="6"/>
  <c r="E38" i="6"/>
  <c r="E39" i="6"/>
  <c r="E40" i="6"/>
  <c r="E41" i="6"/>
  <c r="E42" i="6"/>
  <c r="E43" i="6"/>
  <c r="E45" i="6"/>
  <c r="E46" i="6"/>
  <c r="E50" i="6"/>
  <c r="E51" i="6"/>
  <c r="E52" i="6"/>
  <c r="E53" i="6"/>
  <c r="E54" i="6"/>
  <c r="E55" i="6"/>
  <c r="E56" i="6"/>
  <c r="E57" i="6"/>
  <c r="E58" i="6"/>
  <c r="E59" i="6"/>
  <c r="E60" i="6"/>
  <c r="E61" i="6"/>
  <c r="E66" i="6"/>
  <c r="E67" i="6"/>
  <c r="E68" i="6"/>
  <c r="E69" i="6"/>
  <c r="E70" i="6"/>
  <c r="E71" i="6"/>
  <c r="E18" i="6"/>
  <c r="F22" i="6"/>
  <c r="E23" i="6"/>
  <c r="E26" i="6"/>
  <c r="E27" i="6"/>
  <c r="E28" i="6"/>
  <c r="E29" i="6"/>
  <c r="S68" i="5"/>
  <c r="R68" i="5"/>
  <c r="Q68" i="5"/>
  <c r="Q14" i="5" s="1"/>
  <c r="Q12" i="5" s="1"/>
  <c r="P68" i="5"/>
  <c r="O68" i="5"/>
  <c r="N68" i="5"/>
  <c r="M68" i="5"/>
  <c r="R13" i="5"/>
  <c r="P60" i="5"/>
  <c r="P58" i="5"/>
  <c r="P55" i="5"/>
  <c r="P53" i="5"/>
  <c r="P50" i="5"/>
  <c r="P48" i="5"/>
  <c r="P43" i="5"/>
  <c r="P39" i="5"/>
  <c r="P14" i="5" s="1"/>
  <c r="M31" i="5"/>
  <c r="M28" i="5" s="1"/>
  <c r="M12" i="5" s="1"/>
  <c r="M25" i="5"/>
  <c r="S14" i="5"/>
  <c r="R14" i="5"/>
  <c r="S13" i="5"/>
  <c r="O13" i="5"/>
  <c r="O12" i="5"/>
  <c r="O10" i="5" s="1"/>
  <c r="P13" i="5" l="1"/>
  <c r="P12" i="5" s="1"/>
  <c r="P10" i="5" s="1"/>
  <c r="M10" i="5"/>
  <c r="R12" i="5"/>
  <c r="R10" i="5" s="1"/>
  <c r="Q10" i="5"/>
  <c r="S12" i="5"/>
  <c r="S10" i="5" s="1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J49" i="6" l="1"/>
  <c r="J17" i="6" s="1"/>
  <c r="F49" i="6"/>
  <c r="J48" i="6"/>
  <c r="J16" i="6" s="1"/>
  <c r="F48" i="6"/>
  <c r="J47" i="6"/>
  <c r="F47" i="6"/>
  <c r="J44" i="6"/>
  <c r="F44" i="6"/>
  <c r="J33" i="6"/>
  <c r="J32" i="6" s="1"/>
  <c r="I33" i="6"/>
  <c r="I32" i="6" s="1"/>
  <c r="H33" i="6"/>
  <c r="H32" i="6" s="1"/>
  <c r="G33" i="6"/>
  <c r="F33" i="6"/>
  <c r="H30" i="6"/>
  <c r="K13" i="6"/>
  <c r="H24" i="6"/>
  <c r="G22" i="6"/>
  <c r="I20" i="6"/>
  <c r="H20" i="6"/>
  <c r="K19" i="6"/>
  <c r="J10" i="6"/>
  <c r="J15" i="6"/>
  <c r="I14" i="6"/>
  <c r="H14" i="6"/>
  <c r="F14" i="6"/>
  <c r="E44" i="6" l="1"/>
  <c r="K10" i="6"/>
  <c r="I22" i="6"/>
  <c r="H19" i="6"/>
  <c r="K22" i="6"/>
  <c r="K21" i="6" s="1"/>
  <c r="H22" i="6"/>
  <c r="F15" i="6"/>
  <c r="E15" i="6" s="1"/>
  <c r="E47" i="6"/>
  <c r="L22" i="6"/>
  <c r="L21" i="6" s="1"/>
  <c r="L13" i="6"/>
  <c r="L10" i="6" s="1"/>
  <c r="G11" i="6"/>
  <c r="E11" i="6"/>
  <c r="F32" i="6"/>
  <c r="E33" i="6"/>
  <c r="F11" i="6"/>
  <c r="F10" i="6" s="1"/>
  <c r="F16" i="6"/>
  <c r="E16" i="6" s="1"/>
  <c r="E48" i="6"/>
  <c r="F17" i="6"/>
  <c r="E17" i="6" s="1"/>
  <c r="E49" i="6"/>
  <c r="G32" i="6"/>
  <c r="E32" i="6" l="1"/>
  <c r="I10" i="6"/>
  <c r="H10" i="6"/>
  <c r="E10" i="6" l="1"/>
</calcChain>
</file>

<file path=xl/sharedStrings.xml><?xml version="1.0" encoding="utf-8"?>
<sst xmlns="http://schemas.openxmlformats.org/spreadsheetml/2006/main" count="1517" uniqueCount="468">
  <si>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</si>
  <si>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</si>
  <si>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</si>
  <si>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</si>
  <si>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</si>
  <si>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</si>
  <si>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</si>
  <si>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</si>
  <si>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</si>
  <si>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</si>
  <si>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</si>
  <si>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</si>
  <si>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</si>
  <si>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</si>
  <si>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</si>
  <si>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</si>
  <si>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</si>
  <si>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</si>
  <si>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</si>
  <si>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</si>
  <si>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</si>
  <si>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</si>
  <si>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</si>
  <si>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</si>
  <si>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</si>
  <si>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</si>
  <si>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</si>
  <si>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</si>
  <si>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</si>
  <si>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</si>
  <si>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</si>
  <si>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</si>
  <si>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</si>
  <si>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</si>
  <si>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</si>
  <si>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</si>
  <si>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</si>
  <si>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</si>
  <si>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</si>
  <si>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</si>
  <si>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</si>
  <si>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</si>
  <si>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</si>
  <si>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</si>
  <si>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</si>
  <si>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</si>
  <si>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</si>
  <si>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</si>
  <si>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</si>
  <si>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</si>
  <si>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</si>
  <si>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</si>
  <si>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</si>
  <si>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</si>
  <si>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</si>
  <si>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</si>
  <si>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</si>
  <si>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</si>
  <si>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</si>
  <si>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</si>
  <si>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</si>
  <si>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</si>
  <si>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</si>
  <si>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</si>
  <si>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</si>
  <si>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</si>
  <si>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</si>
  <si>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</si>
  <si>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</si>
  <si>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</si>
  <si>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</si>
  <si>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</si>
  <si>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</si>
  <si>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</si>
  <si>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</si>
  <si>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</si>
  <si>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</si>
  <si>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</si>
  <si>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</si>
  <si>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</si>
  <si>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</si>
  <si>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</si>
  <si>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</si>
  <si>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</si>
  <si>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</si>
  <si>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</si>
  <si>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</si>
  <si>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</si>
  <si>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</si>
  <si>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</si>
  <si>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</si>
  <si>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</si>
  <si>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</si>
  <si>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</si>
  <si>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</si>
  <si>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</si>
  <si>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</si>
  <si>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</si>
  <si>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</si>
  <si>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</si>
  <si>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</si>
  <si>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</si>
  <si>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</si>
  <si>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</si>
  <si>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</si>
  <si>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</si>
  <si>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</si>
  <si>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</si>
  <si>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</si>
  <si>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</si>
  <si>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</si>
  <si>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</si>
  <si>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</si>
  <si>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</si>
  <si>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</si>
  <si>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</si>
  <si>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</si>
  <si>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</si>
  <si>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</si>
  <si>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</si>
  <si>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</si>
  <si>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</si>
  <si>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</si>
  <si>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</si>
  <si>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</si>
  <si>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</si>
  <si>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</si>
  <si>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</si>
  <si>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</si>
  <si>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</si>
  <si>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</si>
  <si>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</si>
  <si>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</si>
  <si>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</si>
  <si>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</si>
  <si>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</si>
  <si>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</si>
  <si>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</si>
  <si>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</si>
  <si>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</si>
  <si>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</si>
  <si>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</si>
  <si>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</si>
  <si>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</si>
  <si>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</si>
  <si>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</si>
  <si>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</si>
  <si>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</si>
  <si>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</si>
  <si>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</si>
  <si>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</si>
  <si>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</si>
  <si>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</si>
  <si>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</si>
  <si>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</si>
  <si>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</si>
  <si>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</si>
  <si>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</si>
  <si>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</si>
  <si>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</si>
  <si>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</si>
  <si>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</si>
  <si>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</si>
  <si>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</si>
  <si>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</si>
  <si>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</si>
  <si>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</si>
  <si>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</si>
  <si>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</si>
  <si>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</si>
  <si>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</si>
  <si>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</si>
  <si>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</si>
  <si>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</si>
  <si>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</si>
  <si>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</si>
  <si>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</si>
  <si>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</si>
  <si>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</si>
  <si>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</si>
  <si>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</si>
  <si>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</si>
  <si>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</si>
  <si>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</si>
  <si>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</si>
  <si>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</si>
  <si>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</si>
  <si>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</si>
  <si>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</si>
  <si>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</si>
  <si>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</si>
  <si>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</si>
  <si>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</si>
  <si>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</si>
  <si>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</si>
  <si>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</si>
  <si>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</si>
  <si>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</si>
  <si>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</si>
  <si>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</si>
  <si>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</si>
  <si>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</si>
  <si>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</si>
  <si>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</si>
  <si>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</si>
  <si>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</si>
  <si>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</si>
  <si>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</si>
  <si>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</si>
  <si>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</si>
  <si>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</si>
  <si>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</si>
  <si>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</si>
  <si>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</si>
  <si>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</si>
  <si>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</si>
  <si>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</si>
  <si>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</si>
  <si>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</si>
  <si>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</si>
  <si>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</si>
  <si>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</si>
  <si>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</si>
  <si>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</si>
  <si>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</si>
  <si>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</si>
  <si>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</si>
  <si>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</si>
  <si>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</si>
  <si>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</si>
  <si>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</si>
  <si>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</si>
  <si>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</si>
  <si>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</si>
  <si>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</si>
  <si>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</si>
  <si>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</si>
  <si>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</si>
  <si>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</si>
  <si>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</si>
  <si>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</si>
  <si>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</si>
  <si>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</si>
  <si>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</si>
  <si>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</si>
  <si>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</si>
  <si>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</si>
  <si>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</si>
  <si>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</si>
  <si>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</si>
  <si>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</si>
  <si>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</si>
  <si>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</si>
  <si>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</si>
  <si>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</si>
  <si>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</si>
  <si>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</si>
  <si>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</si>
  <si>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</si>
  <si>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</si>
  <si>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</si>
  <si>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</si>
  <si>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</si>
  <si>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</si>
  <si>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</si>
  <si>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</si>
  <si>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</si>
  <si>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</si>
  <si>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</si>
  <si>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</si>
  <si>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</si>
  <si>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</si>
  <si>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</si>
  <si>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</si>
  <si>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</si>
  <si>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</si>
  <si>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</si>
  <si>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</si>
  <si>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</si>
  <si>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</si>
  <si>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</si>
  <si>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</si>
  <si>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</si>
  <si>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</si>
  <si>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</si>
  <si>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</si>
  <si>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</si>
  <si>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</si>
  <si>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</si>
  <si>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</si>
  <si>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</si>
  <si>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</si>
  <si>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</si>
  <si>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</si>
  <si>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</si>
  <si>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</si>
  <si>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</si>
  <si>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</si>
  <si>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</si>
  <si>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</si>
  <si>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</si>
  <si>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</si>
  <si>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</si>
  <si>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</si>
  <si>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</si>
  <si>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</si>
  <si>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</si>
  <si>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</si>
  <si>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</si>
  <si>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</si>
  <si>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</si>
  <si>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</si>
  <si>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</si>
  <si>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</si>
  <si>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</si>
  <si>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</si>
  <si>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</si>
  <si>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</si>
  <si>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</si>
  <si>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</si>
  <si>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</si>
  <si>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</si>
  <si>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</si>
  <si>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</si>
  <si>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</si>
  <si>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</si>
  <si>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</si>
  <si>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</si>
  <si>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</si>
  <si>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</si>
  <si>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</si>
  <si>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</si>
  <si>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</si>
  <si>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</si>
  <si>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</si>
  <si>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</si>
  <si>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</si>
  <si>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</si>
  <si>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</si>
  <si>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</si>
  <si>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</si>
  <si>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</si>
  <si>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</si>
  <si>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</si>
  <si>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</si>
  <si>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</si>
  <si>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</si>
  <si>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</si>
  <si>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</si>
  <si>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Число субъектов малого и среднего предпринимательства в расчете на 1000 человек населения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</si>
  <si>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</si>
  <si>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</si>
  <si>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</si>
  <si>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</si>
  <si>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</si>
  <si>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</si>
  <si>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>466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</si>
  <si>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</si>
  <si>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2026 год</t>
  </si>
  <si>
    <t>104,5 Удм.</t>
  </si>
  <si>
    <t>8</t>
  </si>
  <si>
    <t>Содержание скотомогильников (биометрических ям) и мест захоронения животных, павших от сибирской язвы</t>
  </si>
  <si>
    <t>05Ж0562200</t>
  </si>
  <si>
    <t>05103L5990</t>
  </si>
  <si>
    <t>0550360160</t>
  </si>
  <si>
    <t>05Ж05L5769</t>
  </si>
  <si>
    <t>Создание условий для устойчивого экономического развития на 2022-2026  годы</t>
  </si>
  <si>
    <t>годы</t>
  </si>
  <si>
    <t>Автономная некоммерческая организация содействия развитию культуры, образования, спорта и туризма "ИСТОКИ КАкиеМЫ?"</t>
  </si>
  <si>
    <t>427580, Удмуртская Респ, Кезский р-н, Кез п, Кирова ул, д. 12</t>
  </si>
  <si>
    <t>Автономная некоммерческая организация</t>
  </si>
  <si>
    <t>Удмуртская Республика</t>
  </si>
  <si>
    <t>Зарегистри-</t>
  </si>
  <si>
    <t>Некоммерческие организации</t>
  </si>
  <si>
    <t>Автономная некоммерческая организация содействия развитию сельских территорий, культуры, спорта и туризма "Село родное"</t>
  </si>
  <si>
    <t>Удмуртская Республика, Кезский район, с. Кулига, ул. К. Бисерова, д. 5</t>
  </si>
  <si>
    <t>Автономная некоммерческая организация "Спортивный клуб "Успех"</t>
  </si>
  <si>
    <t>427580, Удмуртская Респ, Кезский р-н, Кез п, Кирова ул, д. 12, помещение 2</t>
  </si>
  <si>
    <t>Общественные объединения</t>
  </si>
  <si>
    <t>Кезская районная местная организация Удмуртской республиканской организации Общероссийской общественной организации "Всероссийское общество инвалидов"</t>
  </si>
  <si>
    <t>427580, Удмуртская Респ, Кезский р-н, Кез п, Ленина ул, д. 32</t>
  </si>
  <si>
    <t>Общественная организация</t>
  </si>
  <si>
    <t>Кезская районная общественная профсоюзная организация Общероссийского общественного объединения "Профессиональный союз работников агропромышленного комплекса Российской Федерации"</t>
  </si>
  <si>
    <t>427580, Удмуртская Респ, Кезский р-н, Кез п, Кирова ул, д. 5</t>
  </si>
  <si>
    <t>Профессиональный союз</t>
  </si>
  <si>
    <t>Кезская районная организация Профсоюза образования Удмуртии</t>
  </si>
  <si>
    <t>бщественные объединения</t>
  </si>
  <si>
    <t>Религиозные организации</t>
  </si>
  <si>
    <t>Местная православная религиозная организация Прихода Покровского храма с.Тортым Кезского района Удмуртской Республики Глазовской Епархии Русской Православной Церкви ( Московский Патриархат)</t>
  </si>
  <si>
    <t>427580, Удмуртская Респ, Кезский р-н, Кез п, Советская ул, д. 6</t>
  </si>
  <si>
    <t>Религиозная организация</t>
  </si>
  <si>
    <t>Местная православная религиозная организация Прихода храма Рождества Христова п. Кез Удмуртской Республики Глазовской Епархии Русской Православной Церкви (Московский Патриархат)</t>
  </si>
  <si>
    <t>Местная религиозная организация "Православная старообрядческая община во имя преподобного Сергия Радонежского"</t>
  </si>
  <si>
    <t>427590, Удмуртская Респ, Кезский р-н, Кузьма с, Кооперативная ул, д. 3</t>
  </si>
  <si>
    <t>Местная религиозная организация "Старообрядческая поморская община села Кулига Древлеправославной Поморской Церкви"</t>
  </si>
  <si>
    <t>427573, Удмуртская Респ, Кезский р-н, Кулига с, Кирова ул, д. 5</t>
  </si>
  <si>
    <t>Первичная профсоюзная организация БУЗ УР "Кезская РБ МЗ УР"</t>
  </si>
  <si>
    <t>427580, Удмуртская Респ, Кезский р-н, Кез п, Больничный Городок ул, д. 1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</si>
  <si>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Республики"</t>
  </si>
  <si>
    <t>427580, Удмуртская Респ, Кезский р-н, Кез п, Советская ул, д. 8</t>
  </si>
  <si>
    <t>Учреждение</t>
  </si>
  <si>
    <t>Региональная физкультурно-спортивная общественная организация "Федерация Хапкидо Удмуртской Республики"</t>
  </si>
  <si>
    <t>Удмуртская Респ, Кезский р-н, Кез п, Весенняя ул, д. 2</t>
  </si>
  <si>
    <t>Учреждение "Юридическая консультация Кезского района УР"</t>
  </si>
  <si>
    <t>427580, Удмуртская Респ, Кезский р-н, Кез п, Осипенко ул, д. 2А</t>
  </si>
  <si>
    <t>Уч.№</t>
  </si>
  <si>
    <t>Наименование</t>
  </si>
  <si>
    <t>ОГРН</t>
  </si>
  <si>
    <t>Дата ОГРН</t>
  </si>
  <si>
    <t>Адрес</t>
  </si>
  <si>
    <t>Форма</t>
  </si>
  <si>
    <t>Регион</t>
  </si>
  <si>
    <t>Статус</t>
  </si>
  <si>
    <t>Реестр</t>
  </si>
  <si>
    <t>вновь</t>
  </si>
  <si>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</si>
  <si>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отчет2022 год</t>
  </si>
  <si>
    <t>Управление территориального развития</t>
  </si>
  <si>
    <t>Подготовка проектов межевания земельных участков и на проведение кадастровых работ.</t>
  </si>
  <si>
    <t>656,7</t>
  </si>
  <si>
    <t>0,1</t>
  </si>
  <si>
    <t>7893,8</t>
  </si>
  <si>
    <t>05Ж0563300</t>
  </si>
  <si>
    <t>05Ж0562240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</si>
  <si>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</si>
  <si>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</si>
  <si>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</si>
  <si>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Капитальный ремонт МБУДО «Кезский РЦДТ»</t>
  </si>
  <si>
    <t>Капитальный ремонт здания Удмурт-Зязьгорского клуба</t>
  </si>
  <si>
    <t>37983,1</t>
  </si>
  <si>
    <t xml:space="preserve">«Создание условий для устойчивого экономического развития» на 2022-2026 годы </t>
  </si>
  <si>
    <t>бюджет муниципального образования "Муниципальный округ Кезский район Удмуртской Республики"</t>
  </si>
  <si>
    <t>собственные средства бюджета  муниципального образования "Муниципальный округ Кезский район Удмуртской Республики"</t>
  </si>
  <si>
    <t>Отдел сельского хозяйства и продовольствия Администрации МО "Муниципальный округ Кезский район Удмуртской Республики""</t>
  </si>
  <si>
    <t>Отдел сельского хозяйства и продовольствия , Отдел экономики, анализа, прогноза и инвестиций Администрации муниципального образования "Муниципальный округ Кезский район Удмуртской Республики"</t>
  </si>
  <si>
    <t>7.4</t>
  </si>
  <si>
    <t>Подготовка проектов межевания земельных участков и на проведение кадастровых работ</t>
  </si>
  <si>
    <t>Вовлечение в оборот дополнительных площадей земель сельскохозяйственного назначения</t>
  </si>
  <si>
    <t>05.1.1-05.1.10</t>
  </si>
  <si>
    <t>2027 год</t>
  </si>
  <si>
    <t>2028 год</t>
  </si>
  <si>
    <t>Муниципальная программа "Создание условий для устойчивого экономического развития" на 2022-2028 годы</t>
  </si>
  <si>
    <t>Оборот розничной торговли*</t>
  </si>
  <si>
    <t>1328,5*</t>
  </si>
  <si>
    <t>Примечание*- указываются данные Удмуртстата (по крупным и средним предприятиям, ранее предоставлялись данные по полному кругу предприятий)</t>
  </si>
  <si>
    <t>1188,5*</t>
  </si>
  <si>
    <t>1535,2*</t>
  </si>
  <si>
    <t>1678,06*</t>
  </si>
  <si>
    <t>1816,74*</t>
  </si>
  <si>
    <t>1949,85*</t>
  </si>
  <si>
    <t>2092,72*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</si>
  <si>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2020-2028 годы</t>
  </si>
  <si>
    <t>создание и обустройство зон отдыха, спортивных и детских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</si>
  <si>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Предоставление и распределение субсидий из федерального бюджета бюджетам субъектов Российской Федерации на оказание финансовой поддержки при исполнении расходных обязательств муниципальных образований по строительству жилья, предоставляемого по договору  найма жилого помещения</t>
  </si>
  <si>
    <t>2022-2028 годы</t>
  </si>
  <si>
    <t>Улучшение условий граждан, проживающих и работающих в сельской местности, в том числе молодых семей и молодых специалистов, улучшение кадровой проблемы</t>
  </si>
  <si>
    <t>Проведение организационных мероприятий по предоставлению социальных выплат на строительство (приобретение) жилья гражданам, проживающим в сельской местности</t>
  </si>
  <si>
    <t>05.1.1-05.1.11</t>
  </si>
  <si>
    <t>74169,1</t>
  </si>
  <si>
    <t>05ж0562240</t>
  </si>
  <si>
    <t xml:space="preserve">муниципальная программа  "Создание условий для устойчивого экономического развития на 2022-2028 годы" </t>
  </si>
  <si>
    <t>Муниципальная программа "Создание условий для устойчивого экономического развития на 2022-2028 годы"</t>
  </si>
  <si>
    <t>Приложение №3 к постановлению Администрации муниципального образования "Муниципальный округ Кезский район Удмуртской Республики"  от 08 ноября 2024 года № 1885</t>
  </si>
  <si>
    <t>Приложение №2 к постановлению Администрации муниципального образования "Муниципальный округ Кезский район Удмуртской Республики" от 08 ноября 2024 года № 1885_</t>
  </si>
  <si>
    <t>Приложение №2 к постановлению Администрации муниципального образования "Муниципальный округ Кезский район Удмуртской Республики"  от 08 ноября 2024 года № 1885</t>
  </si>
  <si>
    <t>Приложение №3 к постановлению Администрации муниципального образования "Муниципальный округ Кезский район Удмуртской Республики"  от 08 ноября 2024 года №1885</t>
  </si>
  <si>
    <t>Приложение №4 к постановлению Администрации муниципального образования "Муниципальный округ Кезский район Удмуртской Республики"  от 08 ноября 2024 года № 1885</t>
  </si>
  <si>
    <t>Приложение №5 к постановлению Администрации муниципального образования "Муниципальный округ Кезский район Удмуртской Республики"  от 08 ноября 2024 года № 1885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</si>
</sst>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5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0"/>
      <color rgb="FF0000CC"/>
      <name val="Arial"/>
      <family val="2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A05EB"/>
      <name val="Calibri"/>
      <family val="2"/>
      <charset val="204"/>
      <scheme val="minor"/>
    </font>
    <font>
      <sz val="11"/>
      <color rgb="FF0A05EB"/>
      <name val="Times New Roman"/>
      <family val="1"/>
      <charset val="204"/>
    </font>
    <font>
      <b/>
      <sz val="12"/>
      <color rgb="FF0A05EB"/>
      <name val="Times New Roman"/>
      <family val="1"/>
      <charset val="204"/>
    </font>
    <font>
      <sz val="12"/>
      <color rgb="FF0A05EB"/>
      <name val="Times New Roman"/>
      <family val="1"/>
      <charset val="204"/>
    </font>
    <font>
      <b/>
      <sz val="12"/>
      <color rgb="FF0A05EB"/>
      <name val="Calibri"/>
      <family val="2"/>
      <charset val="204"/>
    </font>
    <font>
      <sz val="12"/>
      <color rgb="FF0A05EB"/>
      <name val="Calibri"/>
      <family val="2"/>
      <charset val="204"/>
    </font>
    <font>
      <sz val="12"/>
      <color rgb="FF0000CC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1" fillId="0" borderId="0"/>
    <xf numFmtId="0" fontId="13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6" fillId="7" borderId="12" applyNumberFormat="0" applyAlignment="0" applyProtection="0"/>
    <xf numFmtId="0" fontId="17" fillId="14" borderId="13" applyNumberFormat="0" applyAlignment="0" applyProtection="0"/>
    <xf numFmtId="0" fontId="18" fillId="14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15" borderId="18" applyNumberFormat="0" applyAlignment="0" applyProtection="0"/>
    <xf numFmtId="0" fontId="24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17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</cellStyleXfs>
  <cellXfs count="332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9" fillId="0" borderId="1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0" fillId="0" borderId="0" xfId="0" applyFont="1"/>
    <xf numFmtId="49" fontId="7" fillId="0" borderId="1" xfId="0" applyNumberFormat="1" applyFont="1" applyBorder="1" applyAlignment="1">
      <alignment horizontal="center" vertical="top"/>
    </xf>
    <xf numFmtId="0" fontId="9" fillId="0" borderId="0" xfId="0" applyFont="1"/>
    <xf numFmtId="0" fontId="14" fillId="0" borderId="0" xfId="0" applyFont="1"/>
    <xf numFmtId="0" fontId="2" fillId="0" borderId="0" xfId="0" applyFont="1" applyAlignment="1">
      <alignment horizontal="left"/>
    </xf>
    <xf numFmtId="0" fontId="3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36" fillId="0" borderId="0" xfId="0" applyFont="1"/>
    <xf numFmtId="0" fontId="31" fillId="3" borderId="0" xfId="0" applyFont="1" applyFill="1"/>
    <xf numFmtId="49" fontId="3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38" fillId="18" borderId="23" xfId="0" applyFont="1" applyFill="1" applyBorder="1" applyAlignment="1">
      <alignment vertical="center" wrapText="1"/>
    </xf>
    <xf numFmtId="0" fontId="40" fillId="18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39" fillId="18" borderId="0" xfId="0" applyFont="1" applyFill="1" applyAlignment="1">
      <alignment horizontal="center" vertical="center" wrapText="1"/>
    </xf>
    <xf numFmtId="0" fontId="37" fillId="18" borderId="1" xfId="0" applyFont="1" applyFill="1" applyBorder="1" applyAlignment="1">
      <alignment vertical="top" wrapText="1"/>
    </xf>
    <xf numFmtId="0" fontId="40" fillId="18" borderId="0" xfId="0" applyFont="1" applyFill="1" applyAlignment="1">
      <alignment horizontal="center" vertical="center" wrapText="1"/>
    </xf>
    <xf numFmtId="2" fontId="37" fillId="18" borderId="1" xfId="0" applyNumberFormat="1" applyFont="1" applyFill="1" applyBorder="1" applyAlignment="1">
      <alignment horizontal="center" vertical="top" wrapText="1"/>
    </xf>
    <xf numFmtId="14" fontId="37" fillId="18" borderId="1" xfId="0" applyNumberFormat="1" applyFont="1" applyFill="1" applyBorder="1" applyAlignment="1">
      <alignment horizontal="center" vertical="top" wrapText="1"/>
    </xf>
    <xf numFmtId="0" fontId="37" fillId="18" borderId="1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7" fillId="18" borderId="22" xfId="0" applyFont="1" applyFill="1" applyBorder="1" applyAlignment="1">
      <alignment horizontal="center" vertical="top" wrapText="1"/>
    </xf>
    <xf numFmtId="49" fontId="33" fillId="0" borderId="2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1" fillId="0" borderId="0" xfId="0" applyFont="1"/>
    <xf numFmtId="0" fontId="2" fillId="0" borderId="0" xfId="0" applyFont="1" applyAlignment="1">
      <alignment horizontal="center" vertical="top" wrapText="1"/>
    </xf>
    <xf numFmtId="0" fontId="4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2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2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vertical="top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44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42" fillId="3" borderId="0" xfId="0" applyFont="1" applyFill="1"/>
    <xf numFmtId="0" fontId="43" fillId="3" borderId="0" xfId="0" applyFont="1" applyFill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167" fontId="1" fillId="3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1" fillId="3" borderId="9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1" fontId="1" fillId="3" borderId="9" xfId="0" applyNumberFormat="1" applyFont="1" applyFill="1" applyBorder="1" applyAlignment="1">
      <alignment horizontal="center" vertical="top"/>
    </xf>
    <xf numFmtId="165" fontId="1" fillId="3" borderId="9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2" fillId="3" borderId="0" xfId="0" applyFont="1" applyFill="1" applyAlignment="1">
      <alignment vertical="top" wrapText="1"/>
    </xf>
    <xf numFmtId="49" fontId="7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2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center" wrapText="1"/>
    </xf>
    <xf numFmtId="0" fontId="47" fillId="0" borderId="1" xfId="0" applyFont="1" applyBorder="1"/>
    <xf numFmtId="0" fontId="47" fillId="0" borderId="1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vertical="top" wrapText="1"/>
    </xf>
    <xf numFmtId="0" fontId="49" fillId="3" borderId="1" xfId="0" applyFont="1" applyFill="1" applyBorder="1" applyAlignment="1">
      <alignment horizontal="center" vertical="center" wrapText="1"/>
    </xf>
    <xf numFmtId="3" fontId="49" fillId="0" borderId="1" xfId="0" applyNumberFormat="1" applyFont="1" applyBorder="1" applyAlignment="1">
      <alignment horizontal="center" vertical="center" wrapText="1"/>
    </xf>
    <xf numFmtId="3" fontId="49" fillId="3" borderId="1" xfId="0" applyNumberFormat="1" applyFont="1" applyFill="1" applyBorder="1" applyAlignment="1">
      <alignment horizontal="center" vertical="center" wrapText="1"/>
    </xf>
    <xf numFmtId="3" fontId="49" fillId="3" borderId="9" xfId="0" applyNumberFormat="1" applyFont="1" applyFill="1" applyBorder="1" applyAlignment="1">
      <alignment horizontal="center" vertical="center" wrapText="1"/>
    </xf>
    <xf numFmtId="166" fontId="49" fillId="0" borderId="1" xfId="0" applyNumberFormat="1" applyFont="1" applyBorder="1" applyAlignment="1">
      <alignment horizontal="center" vertical="center" wrapText="1"/>
    </xf>
    <xf numFmtId="166" fontId="49" fillId="3" borderId="1" xfId="0" applyNumberFormat="1" applyFont="1" applyFill="1" applyBorder="1" applyAlignment="1">
      <alignment horizontal="center" vertical="center" wrapText="1"/>
    </xf>
    <xf numFmtId="166" fontId="49" fillId="3" borderId="9" xfId="0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/>
    </xf>
    <xf numFmtId="0" fontId="51" fillId="0" borderId="1" xfId="0" applyFont="1" applyBorder="1" applyAlignment="1">
      <alignment horizontal="center"/>
    </xf>
    <xf numFmtId="0" fontId="49" fillId="2" borderId="1" xfId="0" applyFont="1" applyFill="1" applyBorder="1" applyAlignment="1">
      <alignment vertical="top" wrapText="1"/>
    </xf>
    <xf numFmtId="164" fontId="49" fillId="0" borderId="1" xfId="0" applyNumberFormat="1" applyFont="1" applyBorder="1" applyAlignment="1">
      <alignment horizontal="center" vertical="center"/>
    </xf>
    <xf numFmtId="164" fontId="49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165" fontId="7" fillId="3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top"/>
    </xf>
    <xf numFmtId="0" fontId="52" fillId="0" borderId="1" xfId="0" applyFont="1" applyBorder="1"/>
    <xf numFmtId="0" fontId="7" fillId="0" borderId="0" xfId="0" applyFont="1" applyAlignment="1">
      <alignment horizontal="justify" vertical="top"/>
    </xf>
    <xf numFmtId="0" fontId="7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8" fillId="0" borderId="24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48" fillId="0" borderId="4" xfId="0" applyFont="1" applyBorder="1" applyAlignment="1">
      <alignment horizontal="center"/>
    </xf>
    <xf numFmtId="0" fontId="48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7" fillId="0" borderId="2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center" vertical="top" wrapText="1"/>
    </xf>
    <xf numFmtId="0" fontId="47" fillId="0" borderId="4" xfId="0" applyFont="1" applyBorder="1" applyAlignment="1">
      <alignment horizontal="center" vertical="top" wrapText="1"/>
    </xf>
    <xf numFmtId="0" fontId="47" fillId="0" borderId="5" xfId="0" applyFont="1" applyBorder="1" applyAlignment="1">
      <alignment horizontal="center" vertical="top" wrapText="1"/>
    </xf>
    <xf numFmtId="0" fontId="47" fillId="0" borderId="6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47" fillId="0" borderId="9" xfId="0" applyFont="1" applyBorder="1" applyAlignment="1">
      <alignment horizontal="center" vertical="top" wrapText="1"/>
    </xf>
    <xf numFmtId="0" fontId="47" fillId="0" borderId="10" xfId="0" applyFont="1" applyBorder="1" applyAlignment="1">
      <alignment horizontal="center" vertical="top" wrapText="1"/>
    </xf>
    <xf numFmtId="0" fontId="47" fillId="0" borderId="1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wrapText="1"/>
    </xf>
    <xf numFmtId="49" fontId="8" fillId="2" borderId="9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49" fontId="33" fillId="0" borderId="2" xfId="0" applyNumberFormat="1" applyFont="1" applyBorder="1" applyAlignment="1">
      <alignment horizontal="center" vertical="top" wrapText="1"/>
    </xf>
    <xf numFmtId="49" fontId="33" fillId="0" borderId="2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33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2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22" xfId="0" applyNumberFormat="1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1" fillId="3" borderId="0" xfId="0" applyFont="1" applyFill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</cellXfs>
  <cellStyles count="26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Обычный_2" xfId="1"/>
    <cellStyle name="Плохой 2" xfId="20"/>
    <cellStyle name="Пояснение 2" xfId="21"/>
    <cellStyle name="Примечание 2" xfId="22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10</xdr:col>
      <xdr:colOff>247650</xdr:colOff>
      <xdr:row>6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3A098AD1-9188-3B63-6007-B6943E88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81575"/>
          <a:ext cx="2476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DE8B9A99-50F4-7367-7B85-E260B9ABF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xmlns="" id="{1C7010B3-6077-FEB0-6F0D-8A7492179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56FCC2EA-AE70-CD98-B2A0-BFB1B2DF5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xmlns="" id="{940A5B8F-D1EE-14FA-85E3-C905F149C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4E11BFDB-6FAD-BDA6-0C81-21F224BBA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xmlns="" id="{BE0E41D1-32EB-BA0D-A691-524CBD8A6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C1B1B187-39C4-1F71-23A1-A0059AA3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4D762017-3A41-7889-CEDD-A63A1D6B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37EE9BC2-5E27-9D63-148A-D1F3FF3D0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32FF5CB1-C89E-2D59-847F-4E243B8D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3F11062E-1DDF-F452-8C6C-640C669A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1059C7C7-1498-EC03-03FD-748EF643E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CDF19296-59FC-EE12-D9A4-CBE6F1EC0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xmlns="" id="{3DE943C6-79DD-D12E-5507-AA49B45D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xmlns="" id="{D7CCED0F-5975-BE83-3E99-112EF85D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xmlns="" id="{97BD095E-A161-C70C-A546-E905BA517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xmlns="" id="{05C7001C-FFF0-1EC2-4A09-BB8D2CCC1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xmlns="" id="{399B4DCC-3A53-F461-7241-E2BEAA47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xmlns="" id="{CFC6D982-C4D7-E25F-7969-07D765976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xmlns="" id="{0CC19FE2-E2E7-C0E6-54CE-4AE7088E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xmlns="" id="{A76BB87B-1816-7138-8D2D-33CF197EA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xmlns="" id="{7BF20769-6ED4-2977-9627-4F234FFB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xmlns="" id="{8DC26214-1E36-ACC2-311F-62F7419D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xmlns="" id="{E990424E-476B-39D7-FE3B-AD661A44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xmlns="" id="{0690DAEA-ED50-B6A2-5297-B22F09D8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xmlns="" id="{EB6A39D0-C4CC-84E5-1E24-FBA2F82D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xmlns="" id="{16150DE1-94BF-795C-2849-C7E3EE7D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xmlns="" id="{CE7964E8-AE97-EBED-92DD-4578469F2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xmlns="" id="{2F0E78E6-BC58-11A6-1AFB-3BDE8AD3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xmlns="" id="{908F921C-7E5B-7B2B-3018-FF6D4D10E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67" name="Рисунок 66">
          <a:extLst>
            <a:ext uri="{FF2B5EF4-FFF2-40B4-BE49-F238E27FC236}">
              <a16:creationId xmlns:a16="http://schemas.microsoft.com/office/drawing/2014/main" xmlns="" id="{52055F23-D9B5-ABAD-5D1E-6DFFCF9B3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xmlns="" id="{336F3E7C-B6C8-93CA-4CE0-C1BB03E6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xmlns="" id="{17191C20-867E-703A-7CA0-7B136CC7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xmlns="" id="{F720C8DF-7579-7DEE-308D-9FE838939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xmlns="" id="{2C9D7D5C-B564-8E90-9581-AAC77719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xmlns="" id="{CF2D6A40-6926-9455-60E1-87130ED50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xmlns="" id="{2F5AB7DA-BC5B-5914-ED4F-1AFE3EADF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74" name="Рисунок 73">
          <a:extLst>
            <a:ext uri="{FF2B5EF4-FFF2-40B4-BE49-F238E27FC236}">
              <a16:creationId xmlns:a16="http://schemas.microsoft.com/office/drawing/2014/main" xmlns="" id="{674B0E87-7439-0352-2320-6635BF5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F68257A0-5801-7BA0-C224-DECFF794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Рисунок 75">
          <a:extLst>
            <a:ext uri="{FF2B5EF4-FFF2-40B4-BE49-F238E27FC236}">
              <a16:creationId xmlns:a16="http://schemas.microsoft.com/office/drawing/2014/main" xmlns="" id="{8788CDC5-E60C-872A-88E1-7B5D8082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77" name="Рисунок 76">
          <a:extLst>
            <a:ext uri="{FF2B5EF4-FFF2-40B4-BE49-F238E27FC236}">
              <a16:creationId xmlns:a16="http://schemas.microsoft.com/office/drawing/2014/main" xmlns="" id="{B11CE64A-A6B2-92A3-9C6B-CEAF28F6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xmlns="" id="{65A7E4DC-7BE0-543E-2106-D52BDF88E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79" name="Рисунок 78">
          <a:extLst>
            <a:ext uri="{FF2B5EF4-FFF2-40B4-BE49-F238E27FC236}">
              <a16:creationId xmlns:a16="http://schemas.microsoft.com/office/drawing/2014/main" xmlns="" id="{3943D331-0B86-2F44-1DD3-8288955A8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80" name="Рисунок 79">
          <a:extLst>
            <a:ext uri="{FF2B5EF4-FFF2-40B4-BE49-F238E27FC236}">
              <a16:creationId xmlns:a16="http://schemas.microsoft.com/office/drawing/2014/main" xmlns="" id="{2D3F4CA6-A928-BA9A-A115-79F2F68A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81" name="Рисунок 80">
          <a:extLst>
            <a:ext uri="{FF2B5EF4-FFF2-40B4-BE49-F238E27FC236}">
              <a16:creationId xmlns:a16="http://schemas.microsoft.com/office/drawing/2014/main" xmlns="" id="{DBCFB4D6-4250-AC99-B86F-0D1C8F761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82" name="Рисунок 81">
          <a:extLst>
            <a:ext uri="{FF2B5EF4-FFF2-40B4-BE49-F238E27FC236}">
              <a16:creationId xmlns:a16="http://schemas.microsoft.com/office/drawing/2014/main" xmlns="" id="{F5EF69F1-BBC5-D5D9-E852-02DD1B658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83" name="Рисунок 82">
          <a:extLst>
            <a:ext uri="{FF2B5EF4-FFF2-40B4-BE49-F238E27FC236}">
              <a16:creationId xmlns:a16="http://schemas.microsoft.com/office/drawing/2014/main" xmlns="" id="{F5C64473-50A6-DF7B-9FD4-A97C51CEF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84" name="Рисунок 83">
          <a:extLst>
            <a:ext uri="{FF2B5EF4-FFF2-40B4-BE49-F238E27FC236}">
              <a16:creationId xmlns:a16="http://schemas.microsoft.com/office/drawing/2014/main" xmlns="" id="{ECEFFA3C-F919-A0CE-C58D-1C99C008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85" name="Рисунок 84">
          <a:extLst>
            <a:ext uri="{FF2B5EF4-FFF2-40B4-BE49-F238E27FC236}">
              <a16:creationId xmlns:a16="http://schemas.microsoft.com/office/drawing/2014/main" xmlns="" id="{C0C55D42-3ADA-8687-B12E-35264638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86" name="Рисунок 85">
          <a:extLst>
            <a:ext uri="{FF2B5EF4-FFF2-40B4-BE49-F238E27FC236}">
              <a16:creationId xmlns:a16="http://schemas.microsoft.com/office/drawing/2014/main" xmlns="" id="{A8B0A8A4-CA61-F059-89EC-4C4313FA1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87" name="Рисунок 86">
          <a:extLst>
            <a:ext uri="{FF2B5EF4-FFF2-40B4-BE49-F238E27FC236}">
              <a16:creationId xmlns:a16="http://schemas.microsoft.com/office/drawing/2014/main" xmlns="" id="{E991C6DF-A5F2-C591-FD44-112F1DA2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88" name="Рисунок 87">
          <a:extLst>
            <a:ext uri="{FF2B5EF4-FFF2-40B4-BE49-F238E27FC236}">
              <a16:creationId xmlns:a16="http://schemas.microsoft.com/office/drawing/2014/main" xmlns="" id="{736C4EA7-9D4E-F31A-0A37-99F822D94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89" name="Рисунок 88">
          <a:extLst>
            <a:ext uri="{FF2B5EF4-FFF2-40B4-BE49-F238E27FC236}">
              <a16:creationId xmlns:a16="http://schemas.microsoft.com/office/drawing/2014/main" xmlns="" id="{0B284FFD-0FBE-DFA2-2257-763C9D3B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90" name="Рисунок 89">
          <a:extLst>
            <a:ext uri="{FF2B5EF4-FFF2-40B4-BE49-F238E27FC236}">
              <a16:creationId xmlns:a16="http://schemas.microsoft.com/office/drawing/2014/main" xmlns="" id="{959C68D4-F48C-1FB7-BCEC-9DC1F013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91" name="Рисунок 90">
          <a:extLst>
            <a:ext uri="{FF2B5EF4-FFF2-40B4-BE49-F238E27FC236}">
              <a16:creationId xmlns:a16="http://schemas.microsoft.com/office/drawing/2014/main" xmlns="" id="{FCE9E88E-12DC-DF4E-B9A3-422C45A88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92" name="Рисунок 91">
          <a:extLst>
            <a:ext uri="{FF2B5EF4-FFF2-40B4-BE49-F238E27FC236}">
              <a16:creationId xmlns:a16="http://schemas.microsoft.com/office/drawing/2014/main" xmlns="" id="{218FA065-8CD5-FCB1-5DC2-63043EE6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93" name="Рисунок 92">
          <a:extLst>
            <a:ext uri="{FF2B5EF4-FFF2-40B4-BE49-F238E27FC236}">
              <a16:creationId xmlns:a16="http://schemas.microsoft.com/office/drawing/2014/main" xmlns="" id="{3621B497-0AFF-6679-4CEF-893DCF7C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94" name="Рисунок 93">
          <a:extLst>
            <a:ext uri="{FF2B5EF4-FFF2-40B4-BE49-F238E27FC236}">
              <a16:creationId xmlns:a16="http://schemas.microsoft.com/office/drawing/2014/main" xmlns="" id="{799C3E2B-E0A7-AFEB-43B8-1C4FB6DAE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95" name="Рисунок 94">
          <a:extLst>
            <a:ext uri="{FF2B5EF4-FFF2-40B4-BE49-F238E27FC236}">
              <a16:creationId xmlns:a16="http://schemas.microsoft.com/office/drawing/2014/main" xmlns="" id="{BFCD12FA-C9D2-5910-6BFC-E8855D5B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96" name="Рисунок 95">
          <a:extLst>
            <a:ext uri="{FF2B5EF4-FFF2-40B4-BE49-F238E27FC236}">
              <a16:creationId xmlns:a16="http://schemas.microsoft.com/office/drawing/2014/main" xmlns="" id="{9DA3BAD2-55C7-8CF5-C8A1-3803C7C3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97" name="Рисунок 96">
          <a:extLst>
            <a:ext uri="{FF2B5EF4-FFF2-40B4-BE49-F238E27FC236}">
              <a16:creationId xmlns:a16="http://schemas.microsoft.com/office/drawing/2014/main" xmlns="" id="{D98F65D3-AAC4-6F2F-1390-181F16536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xmlns="" id="{B6B06960-7403-3641-E40C-C1E4019BA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99" name="Рисунок 98">
          <a:extLst>
            <a:ext uri="{FF2B5EF4-FFF2-40B4-BE49-F238E27FC236}">
              <a16:creationId xmlns:a16="http://schemas.microsoft.com/office/drawing/2014/main" xmlns="" id="{F91FCFB9-2C87-7718-D192-A02B031C1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100" name="Рисунок 99">
          <a:extLst>
            <a:ext uri="{FF2B5EF4-FFF2-40B4-BE49-F238E27FC236}">
              <a16:creationId xmlns:a16="http://schemas.microsoft.com/office/drawing/2014/main" xmlns="" id="{4659671D-30FB-A1CA-BF78-431BD2B6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101" name="Рисунок 100">
          <a:extLst>
            <a:ext uri="{FF2B5EF4-FFF2-40B4-BE49-F238E27FC236}">
              <a16:creationId xmlns:a16="http://schemas.microsoft.com/office/drawing/2014/main" xmlns="" id="{F8A6AB0D-DB36-2A0E-D467-91DC10D0F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zoomScale="73" zoomScaleSheetLayoutView="73" workbookViewId="0">
      <selection activeCell="M5" sqref="M5"/>
    </sheetView>
  </sheetViews>
  <sheetFormatPr defaultRowHeight="15" x14ac:dyDescent="0.25"/>
  <cols>
    <col min="1" max="1" width="7.42578125" style="4" customWidth="1"/>
    <col min="2" max="2" width="7.85546875" style="4" customWidth="1"/>
    <col min="3" max="3" width="8.140625" style="4" customWidth="1"/>
    <col min="4" max="4" width="53.140625" style="4" customWidth="1"/>
    <col min="5" max="5" width="12.85546875" style="4" customWidth="1"/>
    <col min="6" max="6" width="10.5703125" style="8" customWidth="1"/>
    <col min="7" max="7" width="12" style="4" customWidth="1"/>
    <col min="8" max="8" width="10.85546875" style="4" customWidth="1"/>
    <col min="9" max="9" width="9.85546875" style="4" bestFit="1" customWidth="1"/>
    <col min="10" max="11" width="10.140625" style="4" bestFit="1" customWidth="1"/>
    <col min="12" max="12" width="10.5703125" style="4" customWidth="1"/>
    <col min="13" max="13" width="10.140625" bestFit="1" customWidth="1"/>
  </cols>
  <sheetData>
    <row r="1" spans="1:18" x14ac:dyDescent="0.25">
      <c r="F1" s="4"/>
    </row>
    <row r="2" spans="1:18" ht="15" customHeight="1" x14ac:dyDescent="0.25">
      <c r="D2" s="144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18" ht="44.25" customHeight="1" x14ac:dyDescent="0.25">
      <c r="F3" s="223" t="s">
        <v>464</v>
      </c>
      <c r="G3" s="223"/>
      <c r="H3" s="223"/>
      <c r="I3" s="223"/>
      <c r="J3" s="223"/>
      <c r="K3" s="223"/>
      <c r="L3" s="223"/>
      <c r="M3" s="4"/>
      <c r="N3" s="4"/>
      <c r="O3" s="8"/>
      <c r="P3" s="4"/>
      <c r="Q3" s="4"/>
      <c r="R3" s="143"/>
    </row>
    <row r="4" spans="1:18" ht="15.75" x14ac:dyDescent="0.25">
      <c r="F4" s="4"/>
      <c r="M4" s="4"/>
      <c r="N4" s="4"/>
      <c r="O4" s="4"/>
      <c r="P4" s="4"/>
      <c r="Q4" s="4"/>
      <c r="R4" s="143"/>
    </row>
    <row r="5" spans="1:18" ht="60" customHeight="1" x14ac:dyDescent="0.25">
      <c r="F5" s="223" t="s">
        <v>350</v>
      </c>
      <c r="G5" s="223"/>
      <c r="H5" s="223"/>
      <c r="I5" s="223"/>
      <c r="J5" s="223"/>
      <c r="K5" s="223"/>
      <c r="L5" s="223"/>
    </row>
    <row r="6" spans="1:18" ht="15.75" customHeight="1" x14ac:dyDescent="0.25">
      <c r="B6" s="222" t="s">
        <v>0</v>
      </c>
      <c r="C6" s="222"/>
      <c r="D6" s="222"/>
      <c r="E6" s="222"/>
      <c r="F6" s="222"/>
      <c r="G6" s="222"/>
      <c r="H6" s="222"/>
      <c r="I6" s="222"/>
      <c r="J6" s="222"/>
      <c r="K6" s="222"/>
    </row>
    <row r="7" spans="1:18" x14ac:dyDescent="0.25">
      <c r="F7" s="4"/>
    </row>
    <row r="8" spans="1:18" ht="17.25" customHeight="1" x14ac:dyDescent="0.25">
      <c r="A8" s="218" t="s">
        <v>1</v>
      </c>
      <c r="B8" s="219"/>
      <c r="C8" s="216" t="s">
        <v>2</v>
      </c>
      <c r="D8" s="216" t="s">
        <v>3</v>
      </c>
      <c r="E8" s="216" t="s">
        <v>4</v>
      </c>
      <c r="F8" s="224" t="s">
        <v>367</v>
      </c>
      <c r="G8" s="225"/>
      <c r="H8" s="225"/>
      <c r="I8" s="225"/>
      <c r="J8" s="225"/>
      <c r="K8" s="225"/>
      <c r="L8" s="225"/>
      <c r="M8" s="225"/>
      <c r="N8" s="226"/>
    </row>
    <row r="9" spans="1:18" x14ac:dyDescent="0.25">
      <c r="A9" s="220"/>
      <c r="B9" s="221"/>
      <c r="C9" s="217"/>
      <c r="D9" s="217"/>
      <c r="E9" s="217"/>
      <c r="F9" s="155" t="s">
        <v>5</v>
      </c>
      <c r="G9" s="155" t="s">
        <v>47</v>
      </c>
      <c r="H9" s="155" t="s">
        <v>48</v>
      </c>
      <c r="I9" s="155" t="s">
        <v>49</v>
      </c>
      <c r="J9" s="156" t="s">
        <v>50</v>
      </c>
      <c r="K9" s="154" t="s">
        <v>55</v>
      </c>
      <c r="L9" s="154" t="s">
        <v>358</v>
      </c>
      <c r="M9" s="155" t="s">
        <v>439</v>
      </c>
      <c r="N9" s="155" t="s">
        <v>440</v>
      </c>
    </row>
    <row r="10" spans="1:18" x14ac:dyDescent="0.25">
      <c r="A10" s="154" t="s">
        <v>6</v>
      </c>
      <c r="B10" s="154" t="s">
        <v>7</v>
      </c>
      <c r="C10" s="154"/>
      <c r="D10" s="154"/>
      <c r="E10" s="154"/>
      <c r="F10" s="155" t="s">
        <v>54</v>
      </c>
      <c r="G10" s="155" t="s">
        <v>54</v>
      </c>
      <c r="H10" s="155" t="s">
        <v>54</v>
      </c>
      <c r="I10" s="155" t="s">
        <v>54</v>
      </c>
      <c r="J10" s="156" t="s">
        <v>8</v>
      </c>
      <c r="K10" s="154" t="s">
        <v>8</v>
      </c>
      <c r="L10" s="154" t="s">
        <v>8</v>
      </c>
      <c r="M10" s="154" t="s">
        <v>8</v>
      </c>
      <c r="N10" s="154" t="s">
        <v>8</v>
      </c>
    </row>
    <row r="11" spans="1:18" ht="15.75" x14ac:dyDescent="0.25">
      <c r="A11" s="157" t="s">
        <v>27</v>
      </c>
      <c r="B11" s="158"/>
      <c r="C11" s="159"/>
      <c r="D11" s="212" t="s">
        <v>441</v>
      </c>
      <c r="E11" s="213"/>
      <c r="F11" s="213"/>
      <c r="G11" s="213"/>
      <c r="H11" s="213"/>
      <c r="I11" s="213"/>
      <c r="J11" s="213"/>
      <c r="K11" s="213"/>
      <c r="L11" s="213"/>
      <c r="M11" s="213"/>
      <c r="N11" s="213"/>
    </row>
    <row r="12" spans="1:18" ht="45" x14ac:dyDescent="0.25">
      <c r="A12" s="160" t="s">
        <v>27</v>
      </c>
      <c r="B12" s="160"/>
      <c r="C12" s="161">
        <v>1</v>
      </c>
      <c r="D12" s="162" t="s">
        <v>45</v>
      </c>
      <c r="E12" s="161" t="s">
        <v>24</v>
      </c>
      <c r="F12" s="161">
        <v>27672</v>
      </c>
      <c r="G12" s="161">
        <v>30412</v>
      </c>
      <c r="H12" s="161">
        <v>34375</v>
      </c>
      <c r="I12" s="161">
        <v>39941</v>
      </c>
      <c r="J12" s="161">
        <v>45372.98</v>
      </c>
      <c r="K12" s="161">
        <v>51543.7</v>
      </c>
      <c r="L12" s="161">
        <v>55873.4</v>
      </c>
      <c r="M12" s="161">
        <v>59784.5</v>
      </c>
      <c r="N12" s="161">
        <v>63730.8</v>
      </c>
    </row>
    <row r="13" spans="1:18" ht="30" x14ac:dyDescent="0.25">
      <c r="A13" s="160" t="s">
        <v>27</v>
      </c>
      <c r="B13" s="160"/>
      <c r="C13" s="161">
        <v>2</v>
      </c>
      <c r="D13" s="162" t="s">
        <v>46</v>
      </c>
      <c r="E13" s="161" t="s">
        <v>23</v>
      </c>
      <c r="F13" s="161">
        <v>4040</v>
      </c>
      <c r="G13" s="161">
        <v>3832</v>
      </c>
      <c r="H13" s="161">
        <v>3600</v>
      </c>
      <c r="I13" s="161">
        <v>3440</v>
      </c>
      <c r="J13" s="161">
        <v>3300</v>
      </c>
      <c r="K13" s="161">
        <v>3200</v>
      </c>
      <c r="L13" s="161">
        <v>3200</v>
      </c>
      <c r="M13" s="163">
        <v>3200</v>
      </c>
      <c r="N13" s="163">
        <v>3200</v>
      </c>
    </row>
    <row r="14" spans="1:18" x14ac:dyDescent="0.25">
      <c r="A14" s="5">
        <v>5</v>
      </c>
      <c r="B14" s="5">
        <v>1</v>
      </c>
      <c r="C14" s="214" t="s">
        <v>9</v>
      </c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</row>
    <row r="15" spans="1:18" s="13" customFormat="1" ht="30" x14ac:dyDescent="0.25">
      <c r="A15" s="6">
        <v>5</v>
      </c>
      <c r="B15" s="6">
        <v>1</v>
      </c>
      <c r="C15" s="6">
        <v>1</v>
      </c>
      <c r="D15" s="20" t="s">
        <v>10</v>
      </c>
      <c r="E15" s="6" t="s">
        <v>11</v>
      </c>
      <c r="F15" s="6">
        <v>101.3</v>
      </c>
      <c r="G15" s="6">
        <v>100.8</v>
      </c>
      <c r="H15" s="6" t="s">
        <v>359</v>
      </c>
      <c r="I15" s="6">
        <v>100.8</v>
      </c>
      <c r="J15" s="104">
        <v>100.8</v>
      </c>
      <c r="K15" s="105">
        <v>100.8</v>
      </c>
      <c r="L15" s="105">
        <v>100.8</v>
      </c>
      <c r="M15" s="105">
        <v>100.8</v>
      </c>
      <c r="N15" s="105">
        <v>100.8</v>
      </c>
    </row>
    <row r="16" spans="1:18" s="13" customFormat="1" ht="30" x14ac:dyDescent="0.25">
      <c r="A16" s="6">
        <v>5</v>
      </c>
      <c r="B16" s="6">
        <v>1</v>
      </c>
      <c r="C16" s="6">
        <v>2</v>
      </c>
      <c r="D16" s="20" t="s">
        <v>12</v>
      </c>
      <c r="E16" s="6" t="s">
        <v>11</v>
      </c>
      <c r="F16" s="6">
        <v>87</v>
      </c>
      <c r="G16" s="77">
        <v>87</v>
      </c>
      <c r="H16" s="77">
        <v>93</v>
      </c>
      <c r="I16" s="77">
        <v>74</v>
      </c>
      <c r="J16" s="197">
        <v>100</v>
      </c>
      <c r="K16" s="105">
        <v>100</v>
      </c>
      <c r="L16" s="105">
        <v>100</v>
      </c>
      <c r="M16" s="105">
        <v>100</v>
      </c>
      <c r="N16" s="105">
        <v>100</v>
      </c>
    </row>
    <row r="17" spans="1:14" s="13" customFormat="1" x14ac:dyDescent="0.25">
      <c r="A17" s="6">
        <v>5</v>
      </c>
      <c r="B17" s="6">
        <v>1</v>
      </c>
      <c r="C17" s="6">
        <v>3</v>
      </c>
      <c r="D17" s="20" t="s">
        <v>13</v>
      </c>
      <c r="E17" s="6" t="s">
        <v>14</v>
      </c>
      <c r="F17" s="6">
        <v>10866</v>
      </c>
      <c r="G17" s="6">
        <v>9694</v>
      </c>
      <c r="H17" s="6">
        <v>16718</v>
      </c>
      <c r="I17" s="6">
        <v>16793</v>
      </c>
      <c r="J17" s="104">
        <v>18098</v>
      </c>
      <c r="K17" s="105">
        <v>19000</v>
      </c>
      <c r="L17" s="105">
        <v>19100</v>
      </c>
      <c r="M17" s="105">
        <v>19200</v>
      </c>
      <c r="N17" s="105">
        <v>19300</v>
      </c>
    </row>
    <row r="18" spans="1:14" s="13" customFormat="1" x14ac:dyDescent="0.25">
      <c r="A18" s="6">
        <v>5</v>
      </c>
      <c r="B18" s="6">
        <v>1</v>
      </c>
      <c r="C18" s="6">
        <v>4</v>
      </c>
      <c r="D18" s="20" t="s">
        <v>15</v>
      </c>
      <c r="E18" s="6" t="s">
        <v>14</v>
      </c>
      <c r="F18" s="6">
        <v>34790</v>
      </c>
      <c r="G18" s="6">
        <v>36324</v>
      </c>
      <c r="H18" s="6">
        <v>37675</v>
      </c>
      <c r="I18" s="6">
        <v>40361</v>
      </c>
      <c r="J18" s="104">
        <v>40509</v>
      </c>
      <c r="K18" s="105">
        <v>41700</v>
      </c>
      <c r="L18" s="105">
        <v>42900</v>
      </c>
      <c r="M18" s="105">
        <v>44100</v>
      </c>
      <c r="N18" s="105">
        <v>45400</v>
      </c>
    </row>
    <row r="19" spans="1:14" s="13" customFormat="1" x14ac:dyDescent="0.25">
      <c r="A19" s="6">
        <v>5</v>
      </c>
      <c r="B19" s="6">
        <v>1</v>
      </c>
      <c r="C19" s="6">
        <v>5</v>
      </c>
      <c r="D19" s="20" t="s">
        <v>16</v>
      </c>
      <c r="E19" s="6" t="s">
        <v>17</v>
      </c>
      <c r="F19" s="6">
        <v>34726</v>
      </c>
      <c r="G19" s="6">
        <v>36919</v>
      </c>
      <c r="H19" s="6">
        <v>36843</v>
      </c>
      <c r="I19" s="6">
        <v>38263</v>
      </c>
      <c r="J19" s="104">
        <v>38395</v>
      </c>
      <c r="K19" s="105">
        <v>41768</v>
      </c>
      <c r="L19" s="105">
        <v>41768</v>
      </c>
      <c r="M19" s="105">
        <v>41768</v>
      </c>
      <c r="N19" s="105">
        <v>41768</v>
      </c>
    </row>
    <row r="20" spans="1:14" s="13" customFormat="1" x14ac:dyDescent="0.25">
      <c r="A20" s="6">
        <v>5</v>
      </c>
      <c r="B20" s="6">
        <v>1</v>
      </c>
      <c r="C20" s="6">
        <v>6</v>
      </c>
      <c r="D20" s="20" t="s">
        <v>18</v>
      </c>
      <c r="E20" s="6" t="s">
        <v>19</v>
      </c>
      <c r="F20" s="6">
        <v>15407</v>
      </c>
      <c r="G20" s="6">
        <v>15207</v>
      </c>
      <c r="H20" s="6">
        <v>15566</v>
      </c>
      <c r="I20" s="6">
        <v>14702</v>
      </c>
      <c r="J20" s="6">
        <v>15200</v>
      </c>
      <c r="K20" s="6">
        <v>15300</v>
      </c>
      <c r="L20" s="105">
        <v>15400</v>
      </c>
      <c r="M20" s="6">
        <v>15500</v>
      </c>
      <c r="N20" s="105">
        <v>15600</v>
      </c>
    </row>
    <row r="21" spans="1:14" s="13" customFormat="1" x14ac:dyDescent="0.25">
      <c r="A21" s="6">
        <v>5</v>
      </c>
      <c r="B21" s="6">
        <v>1</v>
      </c>
      <c r="C21" s="6">
        <v>7</v>
      </c>
      <c r="D21" s="20" t="s">
        <v>20</v>
      </c>
      <c r="E21" s="6" t="s">
        <v>19</v>
      </c>
      <c r="F21" s="6">
        <v>5728</v>
      </c>
      <c r="G21" s="6">
        <v>5490</v>
      </c>
      <c r="H21" s="6">
        <v>5635</v>
      </c>
      <c r="I21" s="6">
        <v>5405</v>
      </c>
      <c r="J21" s="6">
        <v>5492</v>
      </c>
      <c r="K21" s="6">
        <v>5520</v>
      </c>
      <c r="L21" s="105">
        <v>5540</v>
      </c>
      <c r="M21" s="6">
        <v>5560</v>
      </c>
      <c r="N21" s="105">
        <v>5580</v>
      </c>
    </row>
    <row r="22" spans="1:14" s="13" customFormat="1" ht="30" x14ac:dyDescent="0.25">
      <c r="A22" s="6">
        <v>5</v>
      </c>
      <c r="B22" s="6">
        <v>1</v>
      </c>
      <c r="C22" s="6">
        <v>8</v>
      </c>
      <c r="D22" s="20" t="s">
        <v>21</v>
      </c>
      <c r="E22" s="6" t="s">
        <v>22</v>
      </c>
      <c r="F22" s="6">
        <v>5887</v>
      </c>
      <c r="G22" s="6">
        <v>6289</v>
      </c>
      <c r="H22" s="6">
        <v>6668</v>
      </c>
      <c r="I22" s="6">
        <v>7205</v>
      </c>
      <c r="J22" s="104">
        <v>7300</v>
      </c>
      <c r="K22" s="105">
        <v>7400</v>
      </c>
      <c r="L22" s="105">
        <v>7500</v>
      </c>
      <c r="M22" s="105">
        <v>7600</v>
      </c>
      <c r="N22" s="105">
        <v>7700</v>
      </c>
    </row>
    <row r="23" spans="1:14" s="13" customFormat="1" x14ac:dyDescent="0.25">
      <c r="A23" s="20">
        <v>5</v>
      </c>
      <c r="B23" s="20">
        <v>1</v>
      </c>
      <c r="C23" s="26">
        <v>9</v>
      </c>
      <c r="D23" s="20" t="s">
        <v>25</v>
      </c>
      <c r="E23" s="26" t="s">
        <v>17</v>
      </c>
      <c r="F23" s="6">
        <v>550</v>
      </c>
      <c r="G23" s="6">
        <v>650</v>
      </c>
      <c r="H23" s="6">
        <v>650</v>
      </c>
      <c r="I23" s="6">
        <v>650</v>
      </c>
      <c r="J23" s="104">
        <v>650</v>
      </c>
      <c r="K23" s="105">
        <v>650</v>
      </c>
      <c r="L23" s="105">
        <v>650</v>
      </c>
      <c r="M23" s="105">
        <v>650</v>
      </c>
      <c r="N23" s="105">
        <v>650</v>
      </c>
    </row>
    <row r="24" spans="1:14" s="13" customFormat="1" x14ac:dyDescent="0.25">
      <c r="A24" s="20">
        <v>5</v>
      </c>
      <c r="B24" s="20">
        <v>1</v>
      </c>
      <c r="C24" s="26">
        <v>10</v>
      </c>
      <c r="D24" s="20" t="s">
        <v>26</v>
      </c>
      <c r="E24" s="26" t="s">
        <v>14</v>
      </c>
      <c r="F24" s="6">
        <v>321</v>
      </c>
      <c r="G24" s="6">
        <v>332</v>
      </c>
      <c r="H24" s="6">
        <v>530</v>
      </c>
      <c r="I24" s="6">
        <v>355</v>
      </c>
      <c r="J24" s="104">
        <v>360</v>
      </c>
      <c r="K24" s="105">
        <v>365</v>
      </c>
      <c r="L24" s="105">
        <v>370</v>
      </c>
      <c r="M24" s="105">
        <v>371</v>
      </c>
      <c r="N24" s="105">
        <v>375</v>
      </c>
    </row>
    <row r="25" spans="1:14" ht="15.75" x14ac:dyDescent="0.25">
      <c r="A25" s="157" t="s">
        <v>27</v>
      </c>
      <c r="B25" s="157" t="s">
        <v>28</v>
      </c>
      <c r="C25" s="210" t="s">
        <v>29</v>
      </c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</row>
    <row r="26" spans="1:14" ht="47.25" x14ac:dyDescent="0.25">
      <c r="A26" s="158" t="s">
        <v>27</v>
      </c>
      <c r="B26" s="158" t="s">
        <v>28</v>
      </c>
      <c r="C26" s="164">
        <v>1</v>
      </c>
      <c r="D26" s="165" t="s">
        <v>349</v>
      </c>
      <c r="E26" s="159" t="s">
        <v>30</v>
      </c>
      <c r="F26" s="159">
        <v>18.100000000000001</v>
      </c>
      <c r="G26" s="166">
        <v>18.7</v>
      </c>
      <c r="H26" s="166">
        <v>17.86</v>
      </c>
      <c r="I26" s="166">
        <v>20.74</v>
      </c>
      <c r="J26" s="166">
        <v>22.43</v>
      </c>
      <c r="K26" s="166">
        <v>23.32</v>
      </c>
      <c r="L26" s="166">
        <v>24.16</v>
      </c>
      <c r="M26" s="166">
        <v>25.02</v>
      </c>
      <c r="N26" s="166">
        <v>25.91</v>
      </c>
    </row>
    <row r="27" spans="1:14" ht="15.75" x14ac:dyDescent="0.25">
      <c r="A27" s="158" t="s">
        <v>27</v>
      </c>
      <c r="B27" s="158" t="s">
        <v>28</v>
      </c>
      <c r="C27" s="164">
        <v>2</v>
      </c>
      <c r="D27" s="165" t="s">
        <v>57</v>
      </c>
      <c r="E27" s="159" t="s">
        <v>30</v>
      </c>
      <c r="F27" s="167">
        <v>286</v>
      </c>
      <c r="G27" s="168">
        <v>291</v>
      </c>
      <c r="H27" s="168">
        <v>275</v>
      </c>
      <c r="I27" s="168">
        <v>317</v>
      </c>
      <c r="J27" s="169">
        <v>343</v>
      </c>
      <c r="K27" s="166">
        <v>360</v>
      </c>
      <c r="L27" s="166">
        <v>373</v>
      </c>
      <c r="M27" s="166">
        <v>380</v>
      </c>
      <c r="N27" s="166">
        <v>390</v>
      </c>
    </row>
    <row r="28" spans="1:14" ht="31.5" x14ac:dyDescent="0.25">
      <c r="A28" s="158" t="s">
        <v>27</v>
      </c>
      <c r="B28" s="158" t="s">
        <v>28</v>
      </c>
      <c r="C28" s="164">
        <v>3</v>
      </c>
      <c r="D28" s="165" t="s">
        <v>58</v>
      </c>
      <c r="E28" s="159" t="s">
        <v>30</v>
      </c>
      <c r="F28" s="167">
        <v>8</v>
      </c>
      <c r="G28" s="168">
        <v>6</v>
      </c>
      <c r="H28" s="168">
        <v>4</v>
      </c>
      <c r="I28" s="168">
        <v>4</v>
      </c>
      <c r="J28" s="169">
        <v>4</v>
      </c>
      <c r="K28" s="166">
        <v>4</v>
      </c>
      <c r="L28" s="166">
        <v>4</v>
      </c>
      <c r="M28" s="166">
        <v>4</v>
      </c>
      <c r="N28" s="166">
        <v>4</v>
      </c>
    </row>
    <row r="29" spans="1:14" ht="31.5" x14ac:dyDescent="0.25">
      <c r="A29" s="158" t="s">
        <v>27</v>
      </c>
      <c r="B29" s="158" t="s">
        <v>28</v>
      </c>
      <c r="C29" s="164">
        <v>4</v>
      </c>
      <c r="D29" s="165" t="s">
        <v>59</v>
      </c>
      <c r="E29" s="159" t="s">
        <v>30</v>
      </c>
      <c r="F29" s="167">
        <v>57</v>
      </c>
      <c r="G29" s="168">
        <v>60</v>
      </c>
      <c r="H29" s="168">
        <v>60</v>
      </c>
      <c r="I29" s="168">
        <v>53</v>
      </c>
      <c r="J29" s="169">
        <v>53</v>
      </c>
      <c r="K29" s="166">
        <v>53</v>
      </c>
      <c r="L29" s="166">
        <v>53</v>
      </c>
      <c r="M29" s="166">
        <v>53</v>
      </c>
      <c r="N29" s="166">
        <v>53</v>
      </c>
    </row>
    <row r="30" spans="1:14" ht="78.75" x14ac:dyDescent="0.25">
      <c r="A30" s="158" t="s">
        <v>27</v>
      </c>
      <c r="B30" s="158" t="s">
        <v>28</v>
      </c>
      <c r="C30" s="164">
        <v>5</v>
      </c>
      <c r="D30" s="165" t="s">
        <v>31</v>
      </c>
      <c r="E30" s="159" t="s">
        <v>11</v>
      </c>
      <c r="F30" s="170">
        <v>44.252000000000002</v>
      </c>
      <c r="G30" s="171">
        <v>45.51</v>
      </c>
      <c r="H30" s="171">
        <v>41.424999999999997</v>
      </c>
      <c r="I30" s="171">
        <v>38.871000000000002</v>
      </c>
      <c r="J30" s="172">
        <v>39.752000000000002</v>
      </c>
      <c r="K30" s="171">
        <v>40.668999999999997</v>
      </c>
      <c r="L30" s="171">
        <v>41.594000000000001</v>
      </c>
      <c r="M30" s="171">
        <v>42.551000000000002</v>
      </c>
      <c r="N30" s="171">
        <v>43.53</v>
      </c>
    </row>
    <row r="31" spans="1:14" ht="15.75" x14ac:dyDescent="0.25">
      <c r="A31" s="1" t="s">
        <v>27</v>
      </c>
      <c r="B31" s="1" t="s">
        <v>32</v>
      </c>
      <c r="C31" s="21"/>
      <c r="D31" s="208" t="s">
        <v>33</v>
      </c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4" ht="15.75" x14ac:dyDescent="0.25">
      <c r="A32" s="178" t="s">
        <v>27</v>
      </c>
      <c r="B32" s="178" t="s">
        <v>32</v>
      </c>
      <c r="C32" s="179">
        <v>1</v>
      </c>
      <c r="D32" s="188" t="s">
        <v>442</v>
      </c>
      <c r="E32" s="179" t="s">
        <v>34</v>
      </c>
      <c r="F32" s="186">
        <v>2488.8000000000002</v>
      </c>
      <c r="G32" s="187">
        <v>2722.8</v>
      </c>
      <c r="H32" s="187" t="s">
        <v>445</v>
      </c>
      <c r="I32" s="187" t="s">
        <v>443</v>
      </c>
      <c r="J32" s="187" t="s">
        <v>446</v>
      </c>
      <c r="K32" s="187" t="s">
        <v>447</v>
      </c>
      <c r="L32" s="187" t="s">
        <v>448</v>
      </c>
      <c r="M32" s="187" t="s">
        <v>449</v>
      </c>
      <c r="N32" s="187" t="s">
        <v>450</v>
      </c>
    </row>
    <row r="33" spans="1:14" ht="47.25" x14ac:dyDescent="0.25">
      <c r="A33" s="178" t="s">
        <v>27</v>
      </c>
      <c r="B33" s="178" t="s">
        <v>32</v>
      </c>
      <c r="C33" s="178" t="s">
        <v>28</v>
      </c>
      <c r="D33" s="180" t="s">
        <v>56</v>
      </c>
      <c r="E33" s="189" t="s">
        <v>51</v>
      </c>
      <c r="F33" s="182">
        <v>650.79999999999995</v>
      </c>
      <c r="G33" s="10">
        <v>740.2</v>
      </c>
      <c r="H33" s="10">
        <v>749.1</v>
      </c>
      <c r="I33" s="10">
        <v>812</v>
      </c>
      <c r="J33" s="153">
        <v>821.06</v>
      </c>
      <c r="K33" s="153">
        <v>832.7</v>
      </c>
      <c r="L33" s="153">
        <v>842.34</v>
      </c>
      <c r="M33" s="153">
        <v>852.14</v>
      </c>
      <c r="N33" s="153">
        <v>862.2</v>
      </c>
    </row>
    <row r="34" spans="1:14" ht="63" x14ac:dyDescent="0.25">
      <c r="A34" s="178" t="s">
        <v>27</v>
      </c>
      <c r="B34" s="178" t="s">
        <v>32</v>
      </c>
      <c r="C34" s="179">
        <v>3</v>
      </c>
      <c r="D34" s="180" t="s">
        <v>52</v>
      </c>
      <c r="E34" s="189" t="s">
        <v>53</v>
      </c>
      <c r="F34" s="182">
        <v>21.7</v>
      </c>
      <c r="G34" s="182">
        <v>23.5</v>
      </c>
      <c r="H34" s="182">
        <v>27.2</v>
      </c>
      <c r="I34" s="10">
        <v>28.8</v>
      </c>
      <c r="J34" s="190">
        <v>29.2</v>
      </c>
      <c r="K34" s="153">
        <v>29.6</v>
      </c>
      <c r="L34" s="153">
        <v>29.9</v>
      </c>
      <c r="M34" s="153">
        <v>30.3</v>
      </c>
      <c r="N34" s="153">
        <v>30.6</v>
      </c>
    </row>
    <row r="35" spans="1:14" ht="15.75" x14ac:dyDescent="0.25">
      <c r="A35" s="23" t="s">
        <v>27</v>
      </c>
      <c r="B35" s="24">
        <v>4</v>
      </c>
      <c r="C35" s="24"/>
      <c r="D35" s="208" t="s">
        <v>35</v>
      </c>
      <c r="E35" s="209"/>
      <c r="F35" s="209"/>
      <c r="G35" s="209"/>
      <c r="H35" s="209"/>
      <c r="I35" s="209"/>
      <c r="J35" s="209"/>
      <c r="K35" s="209"/>
      <c r="L35" s="209"/>
      <c r="M35" s="209"/>
      <c r="N35" s="209"/>
    </row>
    <row r="36" spans="1:14" ht="31.5" x14ac:dyDescent="0.25">
      <c r="A36" s="178" t="s">
        <v>27</v>
      </c>
      <c r="B36" s="178" t="s">
        <v>36</v>
      </c>
      <c r="C36" s="179">
        <v>1</v>
      </c>
      <c r="D36" s="180" t="s">
        <v>37</v>
      </c>
      <c r="E36" s="179" t="s">
        <v>34</v>
      </c>
      <c r="F36" s="181">
        <v>1283.0999999999999</v>
      </c>
      <c r="G36" s="182">
        <v>973.4</v>
      </c>
      <c r="H36" s="183">
        <v>512.79999999999995</v>
      </c>
      <c r="I36" s="184">
        <v>440.6</v>
      </c>
      <c r="J36" s="185">
        <v>663</v>
      </c>
      <c r="K36" s="183">
        <v>720</v>
      </c>
      <c r="L36" s="183">
        <v>770</v>
      </c>
      <c r="M36" s="183">
        <v>770</v>
      </c>
      <c r="N36" s="183">
        <v>770</v>
      </c>
    </row>
    <row r="37" spans="1:14" ht="31.5" x14ac:dyDescent="0.25">
      <c r="A37" s="178" t="s">
        <v>27</v>
      </c>
      <c r="B37" s="178" t="s">
        <v>36</v>
      </c>
      <c r="C37" s="179">
        <v>2</v>
      </c>
      <c r="D37" s="180" t="s">
        <v>38</v>
      </c>
      <c r="E37" s="179" t="s">
        <v>30</v>
      </c>
      <c r="F37" s="181">
        <v>6</v>
      </c>
      <c r="G37" s="182">
        <v>4</v>
      </c>
      <c r="H37" s="183">
        <v>8</v>
      </c>
      <c r="I37" s="185">
        <v>7</v>
      </c>
      <c r="J37" s="185">
        <v>11</v>
      </c>
      <c r="K37" s="183">
        <v>7</v>
      </c>
      <c r="L37" s="183">
        <v>7</v>
      </c>
      <c r="M37" s="183">
        <v>7</v>
      </c>
      <c r="N37" s="183">
        <v>7</v>
      </c>
    </row>
    <row r="38" spans="1:14" ht="31.5" x14ac:dyDescent="0.25">
      <c r="A38" s="178" t="s">
        <v>27</v>
      </c>
      <c r="B38" s="178" t="s">
        <v>36</v>
      </c>
      <c r="C38" s="179">
        <v>3</v>
      </c>
      <c r="D38" s="180" t="s">
        <v>39</v>
      </c>
      <c r="E38" s="179" t="s">
        <v>30</v>
      </c>
      <c r="F38" s="181">
        <v>8</v>
      </c>
      <c r="G38" s="182">
        <v>8</v>
      </c>
      <c r="H38" s="183">
        <v>21</v>
      </c>
      <c r="I38" s="183">
        <v>5</v>
      </c>
      <c r="J38" s="185">
        <v>8</v>
      </c>
      <c r="K38" s="183">
        <v>5</v>
      </c>
      <c r="L38" s="183">
        <v>5</v>
      </c>
      <c r="M38" s="183">
        <v>5</v>
      </c>
      <c r="N38" s="183">
        <v>5</v>
      </c>
    </row>
    <row r="39" spans="1:14" ht="15.75" x14ac:dyDescent="0.25">
      <c r="A39" s="23" t="s">
        <v>27</v>
      </c>
      <c r="B39" s="173">
        <v>5</v>
      </c>
      <c r="C39" s="174"/>
      <c r="D39" s="210" t="s">
        <v>40</v>
      </c>
      <c r="E39" s="211"/>
      <c r="F39" s="211"/>
      <c r="G39" s="211"/>
      <c r="H39" s="211"/>
      <c r="I39" s="211"/>
      <c r="J39" s="211"/>
      <c r="K39" s="211"/>
      <c r="L39" s="211"/>
      <c r="M39" s="211"/>
      <c r="N39" s="211"/>
    </row>
    <row r="40" spans="1:14" ht="31.5" x14ac:dyDescent="0.25">
      <c r="A40" s="2" t="s">
        <v>27</v>
      </c>
      <c r="B40" s="158" t="s">
        <v>41</v>
      </c>
      <c r="C40" s="164">
        <v>1</v>
      </c>
      <c r="D40" s="175" t="s">
        <v>42</v>
      </c>
      <c r="E40" s="164" t="s">
        <v>30</v>
      </c>
      <c r="F40" s="159">
        <v>15</v>
      </c>
      <c r="G40" s="176">
        <v>15</v>
      </c>
      <c r="H40" s="176">
        <v>14</v>
      </c>
      <c r="I40" s="176">
        <v>15</v>
      </c>
      <c r="J40" s="177">
        <v>15</v>
      </c>
      <c r="K40" s="177">
        <v>15</v>
      </c>
      <c r="L40" s="177">
        <v>15</v>
      </c>
      <c r="M40" s="177">
        <v>15</v>
      </c>
      <c r="N40" s="177">
        <v>15</v>
      </c>
    </row>
    <row r="41" spans="1:14" ht="63" x14ac:dyDescent="0.25">
      <c r="A41" s="2" t="s">
        <v>27</v>
      </c>
      <c r="B41" s="158" t="s">
        <v>41</v>
      </c>
      <c r="C41" s="164">
        <v>2</v>
      </c>
      <c r="D41" s="165" t="s">
        <v>43</v>
      </c>
      <c r="E41" s="164" t="s">
        <v>30</v>
      </c>
      <c r="F41" s="159">
        <v>24</v>
      </c>
      <c r="G41" s="176">
        <v>25</v>
      </c>
      <c r="H41" s="176">
        <v>26</v>
      </c>
      <c r="I41" s="176">
        <v>31</v>
      </c>
      <c r="J41" s="177">
        <v>30</v>
      </c>
      <c r="K41" s="177">
        <v>30</v>
      </c>
      <c r="L41" s="177">
        <v>30</v>
      </c>
      <c r="M41" s="177">
        <v>30</v>
      </c>
      <c r="N41" s="177">
        <v>30</v>
      </c>
    </row>
    <row r="42" spans="1:14" ht="63" x14ac:dyDescent="0.25">
      <c r="A42" s="2" t="s">
        <v>27</v>
      </c>
      <c r="B42" s="158" t="s">
        <v>41</v>
      </c>
      <c r="C42" s="164">
        <v>3</v>
      </c>
      <c r="D42" s="165" t="s">
        <v>44</v>
      </c>
      <c r="E42" s="164" t="s">
        <v>30</v>
      </c>
      <c r="F42" s="159">
        <v>5</v>
      </c>
      <c r="G42" s="176">
        <v>5</v>
      </c>
      <c r="H42" s="176">
        <v>5</v>
      </c>
      <c r="I42" s="176">
        <v>5</v>
      </c>
      <c r="J42" s="177">
        <v>5</v>
      </c>
      <c r="K42" s="177">
        <v>5</v>
      </c>
      <c r="L42" s="177">
        <v>5</v>
      </c>
      <c r="M42" s="177">
        <v>5</v>
      </c>
      <c r="N42" s="177">
        <v>5</v>
      </c>
    </row>
    <row r="43" spans="1:14" x14ac:dyDescent="0.25">
      <c r="F43" s="4"/>
    </row>
    <row r="44" spans="1:14" x14ac:dyDescent="0.25">
      <c r="B44" s="4" t="s">
        <v>444</v>
      </c>
      <c r="F44" s="4"/>
    </row>
    <row r="45" spans="1:14" x14ac:dyDescent="0.25">
      <c r="F45" s="4"/>
    </row>
  </sheetData>
  <mergeCells count="14">
    <mergeCell ref="A8:B9"/>
    <mergeCell ref="B6:K6"/>
    <mergeCell ref="C25:N25"/>
    <mergeCell ref="D31:N31"/>
    <mergeCell ref="F3:L3"/>
    <mergeCell ref="F5:L5"/>
    <mergeCell ref="F8:N8"/>
    <mergeCell ref="E8:E9"/>
    <mergeCell ref="D8:D9"/>
    <mergeCell ref="D35:N35"/>
    <mergeCell ref="D39:N39"/>
    <mergeCell ref="D11:N11"/>
    <mergeCell ref="C14:N14"/>
    <mergeCell ref="C8:C9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view="pageBreakPreview" zoomScale="70" zoomScaleNormal="66" zoomScaleSheetLayoutView="70" workbookViewId="0">
      <selection activeCell="H2" sqref="H2:I2"/>
    </sheetView>
  </sheetViews>
  <sheetFormatPr defaultRowHeight="15.75" x14ac:dyDescent="0.25"/>
  <cols>
    <col min="1" max="4" width="9.140625" style="103"/>
    <col min="5" max="5" width="59" style="103" customWidth="1"/>
    <col min="6" max="6" width="23.7109375" style="103" customWidth="1"/>
    <col min="7" max="7" width="20" style="103" bestFit="1" customWidth="1"/>
    <col min="8" max="8" width="45.5703125" style="103" bestFit="1" customWidth="1"/>
    <col min="9" max="9" width="60.5703125" style="103" bestFit="1" customWidth="1"/>
  </cols>
  <sheetData>
    <row r="1" spans="1:14" ht="15.75" customHeight="1" x14ac:dyDescent="0.25">
      <c r="H1" s="241"/>
      <c r="I1" s="241"/>
    </row>
    <row r="2" spans="1:14" ht="37.5" customHeight="1" x14ac:dyDescent="0.25">
      <c r="H2" s="242" t="s">
        <v>465</v>
      </c>
      <c r="I2" s="242"/>
      <c r="J2" s="146"/>
      <c r="K2" s="146"/>
      <c r="L2" s="146"/>
      <c r="M2" s="146"/>
      <c r="N2" s="146"/>
    </row>
    <row r="3" spans="1:14" x14ac:dyDescent="0.25">
      <c r="H3" s="146"/>
      <c r="I3" s="98"/>
      <c r="J3" s="146"/>
      <c r="K3" s="146"/>
      <c r="L3" s="146"/>
      <c r="M3" s="146"/>
      <c r="N3" s="146"/>
    </row>
    <row r="4" spans="1:14" ht="40.5" customHeight="1" x14ac:dyDescent="0.25">
      <c r="A4" s="97"/>
      <c r="B4" s="97"/>
      <c r="C4" s="97"/>
      <c r="D4" s="97"/>
      <c r="F4" s="98"/>
      <c r="G4" s="98"/>
      <c r="H4" s="242" t="s">
        <v>226</v>
      </c>
      <c r="I4" s="242"/>
    </row>
    <row r="5" spans="1:14" x14ac:dyDescent="0.25">
      <c r="A5" s="209" t="s">
        <v>60</v>
      </c>
      <c r="B5" s="209"/>
      <c r="C5" s="209"/>
      <c r="D5" s="209"/>
      <c r="E5" s="209"/>
      <c r="F5" s="209"/>
      <c r="G5" s="209"/>
      <c r="H5" s="209"/>
      <c r="I5" s="209"/>
    </row>
    <row r="6" spans="1:14" x14ac:dyDescent="0.25">
      <c r="A6" s="99"/>
      <c r="B6" s="99"/>
      <c r="C6" s="99"/>
      <c r="D6" s="11"/>
      <c r="E6" s="11"/>
      <c r="F6" s="11"/>
      <c r="G6" s="11"/>
      <c r="H6" s="11"/>
      <c r="I6" s="11"/>
    </row>
    <row r="7" spans="1:14" x14ac:dyDescent="0.25">
      <c r="A7" s="239" t="s">
        <v>1</v>
      </c>
      <c r="B7" s="239"/>
      <c r="C7" s="239"/>
      <c r="D7" s="239"/>
      <c r="E7" s="239" t="s">
        <v>61</v>
      </c>
      <c r="F7" s="239" t="s">
        <v>62</v>
      </c>
      <c r="G7" s="239" t="s">
        <v>63</v>
      </c>
      <c r="H7" s="239" t="s">
        <v>64</v>
      </c>
      <c r="I7" s="239" t="s">
        <v>65</v>
      </c>
    </row>
    <row r="8" spans="1:14" x14ac:dyDescent="0.25">
      <c r="A8" s="3" t="s">
        <v>6</v>
      </c>
      <c r="B8" s="3" t="s">
        <v>7</v>
      </c>
      <c r="C8" s="3" t="s">
        <v>66</v>
      </c>
      <c r="D8" s="3" t="s">
        <v>67</v>
      </c>
      <c r="E8" s="240"/>
      <c r="F8" s="240"/>
      <c r="G8" s="240"/>
      <c r="H8" s="240"/>
      <c r="I8" s="240"/>
    </row>
    <row r="9" spans="1:14" ht="15.75" customHeight="1" x14ac:dyDescent="0.25">
      <c r="A9" s="73">
        <v>5</v>
      </c>
      <c r="B9" s="73"/>
      <c r="C9" s="73"/>
      <c r="D9" s="73"/>
      <c r="E9" s="230" t="s">
        <v>460</v>
      </c>
      <c r="F9" s="231"/>
      <c r="G9" s="231"/>
      <c r="H9" s="231"/>
      <c r="I9" s="232"/>
    </row>
    <row r="10" spans="1:14" ht="15.75" customHeight="1" x14ac:dyDescent="0.25">
      <c r="A10" s="54" t="s">
        <v>27</v>
      </c>
      <c r="B10" s="54" t="s">
        <v>68</v>
      </c>
      <c r="C10" s="54"/>
      <c r="D10" s="54"/>
      <c r="E10" s="233" t="s">
        <v>9</v>
      </c>
      <c r="F10" s="234"/>
      <c r="G10" s="234"/>
      <c r="H10" s="234"/>
      <c r="I10" s="235"/>
    </row>
    <row r="11" spans="1:14" ht="78.75" x14ac:dyDescent="0.25">
      <c r="A11" s="60" t="s">
        <v>27</v>
      </c>
      <c r="B11" s="60" t="s">
        <v>68</v>
      </c>
      <c r="C11" s="60" t="s">
        <v>69</v>
      </c>
      <c r="D11" s="60"/>
      <c r="E11" s="61" t="s">
        <v>343</v>
      </c>
      <c r="F11" s="3" t="s">
        <v>71</v>
      </c>
      <c r="G11" s="62" t="s">
        <v>454</v>
      </c>
      <c r="H11" s="62" t="s">
        <v>72</v>
      </c>
      <c r="I11" s="22" t="s">
        <v>342</v>
      </c>
    </row>
    <row r="12" spans="1:14" ht="47.25" x14ac:dyDescent="0.25">
      <c r="A12" s="60" t="s">
        <v>27</v>
      </c>
      <c r="B12" s="60" t="s">
        <v>68</v>
      </c>
      <c r="C12" s="60" t="s">
        <v>69</v>
      </c>
      <c r="D12" s="60" t="s">
        <v>68</v>
      </c>
      <c r="E12" s="61" t="s">
        <v>73</v>
      </c>
      <c r="F12" s="3" t="s">
        <v>71</v>
      </c>
      <c r="G12" s="62" t="s">
        <v>454</v>
      </c>
      <c r="H12" s="62" t="s">
        <v>72</v>
      </c>
      <c r="I12" s="22" t="s">
        <v>342</v>
      </c>
    </row>
    <row r="13" spans="1:14" ht="47.25" x14ac:dyDescent="0.25">
      <c r="A13" s="60" t="s">
        <v>27</v>
      </c>
      <c r="B13" s="60" t="s">
        <v>68</v>
      </c>
      <c r="C13" s="60" t="s">
        <v>69</v>
      </c>
      <c r="D13" s="60" t="s">
        <v>28</v>
      </c>
      <c r="E13" s="61" t="s">
        <v>74</v>
      </c>
      <c r="F13" s="3" t="s">
        <v>71</v>
      </c>
      <c r="G13" s="62" t="s">
        <v>454</v>
      </c>
      <c r="H13" s="62" t="s">
        <v>72</v>
      </c>
      <c r="I13" s="22" t="s">
        <v>342</v>
      </c>
    </row>
    <row r="14" spans="1:14" ht="94.5" x14ac:dyDescent="0.25">
      <c r="A14" s="60" t="s">
        <v>27</v>
      </c>
      <c r="B14" s="60" t="s">
        <v>68</v>
      </c>
      <c r="C14" s="60" t="s">
        <v>76</v>
      </c>
      <c r="D14" s="60"/>
      <c r="E14" s="100" t="s">
        <v>77</v>
      </c>
      <c r="F14" s="3" t="s">
        <v>71</v>
      </c>
      <c r="G14" s="62" t="s">
        <v>454</v>
      </c>
      <c r="H14" s="96" t="s">
        <v>78</v>
      </c>
      <c r="I14" s="22" t="s">
        <v>342</v>
      </c>
    </row>
    <row r="15" spans="1:14" ht="94.5" x14ac:dyDescent="0.25">
      <c r="A15" s="60" t="s">
        <v>27</v>
      </c>
      <c r="B15" s="60" t="s">
        <v>68</v>
      </c>
      <c r="C15" s="60" t="s">
        <v>76</v>
      </c>
      <c r="D15" s="60" t="s">
        <v>68</v>
      </c>
      <c r="E15" s="61" t="s">
        <v>79</v>
      </c>
      <c r="F15" s="3" t="s">
        <v>71</v>
      </c>
      <c r="G15" s="62" t="s">
        <v>454</v>
      </c>
      <c r="H15" s="96" t="s">
        <v>78</v>
      </c>
      <c r="I15" s="22" t="s">
        <v>342</v>
      </c>
    </row>
    <row r="16" spans="1:14" ht="94.5" x14ac:dyDescent="0.25">
      <c r="A16" s="82" t="s">
        <v>27</v>
      </c>
      <c r="B16" s="82" t="s">
        <v>68</v>
      </c>
      <c r="C16" s="82" t="s">
        <v>76</v>
      </c>
      <c r="D16" s="82" t="s">
        <v>80</v>
      </c>
      <c r="E16" s="61" t="s">
        <v>81</v>
      </c>
      <c r="F16" s="3" t="s">
        <v>71</v>
      </c>
      <c r="G16" s="62" t="s">
        <v>454</v>
      </c>
      <c r="H16" s="7" t="s">
        <v>78</v>
      </c>
      <c r="I16" s="22" t="s">
        <v>342</v>
      </c>
    </row>
    <row r="17" spans="1:9" ht="94.5" x14ac:dyDescent="0.25">
      <c r="A17" s="82" t="s">
        <v>27</v>
      </c>
      <c r="B17" s="82" t="s">
        <v>68</v>
      </c>
      <c r="C17" s="82" t="s">
        <v>76</v>
      </c>
      <c r="D17" s="82" t="s">
        <v>82</v>
      </c>
      <c r="E17" s="101" t="s">
        <v>83</v>
      </c>
      <c r="F17" s="3" t="s">
        <v>71</v>
      </c>
      <c r="G17" s="62" t="s">
        <v>454</v>
      </c>
      <c r="H17" s="7" t="s">
        <v>78</v>
      </c>
      <c r="I17" s="22" t="s">
        <v>342</v>
      </c>
    </row>
    <row r="18" spans="1:9" ht="47.25" x14ac:dyDescent="0.25">
      <c r="A18" s="60" t="s">
        <v>27</v>
      </c>
      <c r="B18" s="60" t="s">
        <v>68</v>
      </c>
      <c r="C18" s="60" t="s">
        <v>76</v>
      </c>
      <c r="D18" s="60" t="s">
        <v>28</v>
      </c>
      <c r="E18" s="61" t="s">
        <v>84</v>
      </c>
      <c r="F18" s="3" t="s">
        <v>71</v>
      </c>
      <c r="G18" s="62" t="s">
        <v>454</v>
      </c>
      <c r="H18" s="62" t="s">
        <v>85</v>
      </c>
      <c r="I18" s="22" t="s">
        <v>342</v>
      </c>
    </row>
    <row r="19" spans="1:9" ht="94.5" x14ac:dyDescent="0.25">
      <c r="A19" s="82" t="s">
        <v>27</v>
      </c>
      <c r="B19" s="82" t="s">
        <v>68</v>
      </c>
      <c r="C19" s="82" t="s">
        <v>76</v>
      </c>
      <c r="D19" s="82" t="s">
        <v>86</v>
      </c>
      <c r="E19" s="7" t="s">
        <v>87</v>
      </c>
      <c r="F19" s="3" t="s">
        <v>71</v>
      </c>
      <c r="G19" s="62" t="s">
        <v>454</v>
      </c>
      <c r="H19" s="7" t="s">
        <v>88</v>
      </c>
      <c r="I19" s="22" t="s">
        <v>342</v>
      </c>
    </row>
    <row r="20" spans="1:9" ht="94.5" x14ac:dyDescent="0.25">
      <c r="A20" s="82" t="s">
        <v>27</v>
      </c>
      <c r="B20" s="82" t="s">
        <v>68</v>
      </c>
      <c r="C20" s="82" t="s">
        <v>76</v>
      </c>
      <c r="D20" s="82" t="s">
        <v>89</v>
      </c>
      <c r="E20" s="7" t="s">
        <v>90</v>
      </c>
      <c r="F20" s="3" t="s">
        <v>71</v>
      </c>
      <c r="G20" s="62" t="s">
        <v>454</v>
      </c>
      <c r="H20" s="7" t="s">
        <v>88</v>
      </c>
      <c r="I20" s="22" t="s">
        <v>342</v>
      </c>
    </row>
    <row r="21" spans="1:9" ht="157.5" x14ac:dyDescent="0.25">
      <c r="A21" s="82" t="s">
        <v>27</v>
      </c>
      <c r="B21" s="82" t="s">
        <v>68</v>
      </c>
      <c r="C21" s="82" t="s">
        <v>76</v>
      </c>
      <c r="D21" s="82" t="s">
        <v>91</v>
      </c>
      <c r="E21" s="101" t="s">
        <v>92</v>
      </c>
      <c r="F21" s="3" t="s">
        <v>71</v>
      </c>
      <c r="G21" s="62" t="s">
        <v>454</v>
      </c>
      <c r="H21" s="7" t="s">
        <v>85</v>
      </c>
      <c r="I21" s="22" t="s">
        <v>342</v>
      </c>
    </row>
    <row r="22" spans="1:9" ht="78.75" x14ac:dyDescent="0.25">
      <c r="A22" s="82" t="s">
        <v>27</v>
      </c>
      <c r="B22" s="82" t="s">
        <v>68</v>
      </c>
      <c r="C22" s="82" t="s">
        <v>76</v>
      </c>
      <c r="D22" s="82" t="s">
        <v>93</v>
      </c>
      <c r="E22" s="76" t="s">
        <v>94</v>
      </c>
      <c r="F22" s="3" t="s">
        <v>71</v>
      </c>
      <c r="G22" s="62" t="s">
        <v>454</v>
      </c>
      <c r="H22" s="7" t="s">
        <v>95</v>
      </c>
      <c r="I22" s="22" t="s">
        <v>342</v>
      </c>
    </row>
    <row r="23" spans="1:9" ht="63" x14ac:dyDescent="0.25">
      <c r="A23" s="82" t="s">
        <v>27</v>
      </c>
      <c r="B23" s="82" t="s">
        <v>68</v>
      </c>
      <c r="C23" s="82" t="s">
        <v>76</v>
      </c>
      <c r="D23" s="82" t="s">
        <v>32</v>
      </c>
      <c r="E23" s="61" t="s">
        <v>96</v>
      </c>
      <c r="F23" s="3" t="s">
        <v>71</v>
      </c>
      <c r="G23" s="62" t="s">
        <v>454</v>
      </c>
      <c r="H23" s="7" t="s">
        <v>97</v>
      </c>
      <c r="I23" s="22" t="s">
        <v>342</v>
      </c>
    </row>
    <row r="24" spans="1:9" ht="94.5" x14ac:dyDescent="0.25">
      <c r="A24" s="82" t="s">
        <v>27</v>
      </c>
      <c r="B24" s="82" t="s">
        <v>68</v>
      </c>
      <c r="C24" s="82" t="s">
        <v>76</v>
      </c>
      <c r="D24" s="82" t="s">
        <v>36</v>
      </c>
      <c r="E24" s="76" t="s">
        <v>98</v>
      </c>
      <c r="F24" s="3" t="s">
        <v>71</v>
      </c>
      <c r="G24" s="62" t="s">
        <v>454</v>
      </c>
      <c r="H24" s="7" t="s">
        <v>99</v>
      </c>
      <c r="I24" s="22" t="s">
        <v>342</v>
      </c>
    </row>
    <row r="25" spans="1:9" ht="78.75" x14ac:dyDescent="0.25">
      <c r="A25" s="82" t="s">
        <v>27</v>
      </c>
      <c r="B25" s="82" t="s">
        <v>68</v>
      </c>
      <c r="C25" s="82" t="s">
        <v>76</v>
      </c>
      <c r="D25" s="82" t="s">
        <v>41</v>
      </c>
      <c r="E25" s="61" t="s">
        <v>100</v>
      </c>
      <c r="F25" s="3" t="s">
        <v>71</v>
      </c>
      <c r="G25" s="62" t="s">
        <v>454</v>
      </c>
      <c r="H25" s="7"/>
      <c r="I25" s="22" t="s">
        <v>342</v>
      </c>
    </row>
    <row r="26" spans="1:9" ht="47.25" x14ac:dyDescent="0.25">
      <c r="A26" s="82" t="s">
        <v>27</v>
      </c>
      <c r="B26" s="82" t="s">
        <v>68</v>
      </c>
      <c r="C26" s="82" t="s">
        <v>76</v>
      </c>
      <c r="D26" s="82" t="s">
        <v>101</v>
      </c>
      <c r="E26" s="61" t="s">
        <v>344</v>
      </c>
      <c r="F26" s="3" t="s">
        <v>71</v>
      </c>
      <c r="G26" s="62" t="s">
        <v>454</v>
      </c>
      <c r="H26" s="7" t="s">
        <v>102</v>
      </c>
      <c r="I26" s="22" t="s">
        <v>342</v>
      </c>
    </row>
    <row r="27" spans="1:9" ht="63" x14ac:dyDescent="0.25">
      <c r="A27" s="82" t="s">
        <v>27</v>
      </c>
      <c r="B27" s="82" t="s">
        <v>69</v>
      </c>
      <c r="C27" s="82" t="s">
        <v>76</v>
      </c>
      <c r="D27" s="82" t="s">
        <v>103</v>
      </c>
      <c r="E27" s="61" t="s">
        <v>345</v>
      </c>
      <c r="F27" s="3" t="s">
        <v>71</v>
      </c>
      <c r="G27" s="62" t="s">
        <v>454</v>
      </c>
      <c r="H27" s="7" t="s">
        <v>104</v>
      </c>
      <c r="I27" s="22" t="s">
        <v>342</v>
      </c>
    </row>
    <row r="28" spans="1:9" ht="94.5" x14ac:dyDescent="0.25">
      <c r="A28" s="82" t="s">
        <v>27</v>
      </c>
      <c r="B28" s="82" t="s">
        <v>68</v>
      </c>
      <c r="C28" s="82" t="s">
        <v>76</v>
      </c>
      <c r="D28" s="82" t="s">
        <v>105</v>
      </c>
      <c r="E28" s="61" t="s">
        <v>106</v>
      </c>
      <c r="F28" s="3" t="s">
        <v>71</v>
      </c>
      <c r="G28" s="62" t="s">
        <v>454</v>
      </c>
      <c r="H28" s="7" t="s">
        <v>107</v>
      </c>
      <c r="I28" s="22" t="s">
        <v>342</v>
      </c>
    </row>
    <row r="29" spans="1:9" ht="78.75" x14ac:dyDescent="0.25">
      <c r="A29" s="82" t="s">
        <v>27</v>
      </c>
      <c r="B29" s="82" t="s">
        <v>68</v>
      </c>
      <c r="C29" s="82" t="s">
        <v>76</v>
      </c>
      <c r="D29" s="82" t="s">
        <v>108</v>
      </c>
      <c r="E29" s="61" t="s">
        <v>109</v>
      </c>
      <c r="F29" s="3" t="s">
        <v>71</v>
      </c>
      <c r="G29" s="62" t="s">
        <v>454</v>
      </c>
      <c r="H29" s="7" t="s">
        <v>107</v>
      </c>
      <c r="I29" s="22" t="s">
        <v>342</v>
      </c>
    </row>
    <row r="30" spans="1:9" ht="141.75" x14ac:dyDescent="0.25">
      <c r="A30" s="82" t="s">
        <v>27</v>
      </c>
      <c r="B30" s="82" t="s">
        <v>68</v>
      </c>
      <c r="C30" s="82" t="s">
        <v>76</v>
      </c>
      <c r="D30" s="82" t="s">
        <v>110</v>
      </c>
      <c r="E30" s="61" t="s">
        <v>111</v>
      </c>
      <c r="F30" s="3" t="s">
        <v>71</v>
      </c>
      <c r="G30" s="62" t="s">
        <v>454</v>
      </c>
      <c r="H30" s="7" t="s">
        <v>107</v>
      </c>
      <c r="I30" s="22" t="s">
        <v>342</v>
      </c>
    </row>
    <row r="31" spans="1:9" ht="76.5" customHeight="1" x14ac:dyDescent="0.25">
      <c r="A31" s="82" t="s">
        <v>27</v>
      </c>
      <c r="B31" s="82" t="s">
        <v>68</v>
      </c>
      <c r="C31" s="82" t="s">
        <v>76</v>
      </c>
      <c r="D31" s="82" t="s">
        <v>112</v>
      </c>
      <c r="E31" s="61" t="s">
        <v>113</v>
      </c>
      <c r="F31" s="3" t="s">
        <v>71</v>
      </c>
      <c r="G31" s="62" t="s">
        <v>454</v>
      </c>
      <c r="H31" s="97"/>
      <c r="I31" s="22" t="s">
        <v>342</v>
      </c>
    </row>
    <row r="32" spans="1:9" ht="126" x14ac:dyDescent="0.25">
      <c r="A32" s="82" t="s">
        <v>27</v>
      </c>
      <c r="B32" s="82" t="s">
        <v>68</v>
      </c>
      <c r="C32" s="82" t="s">
        <v>76</v>
      </c>
      <c r="D32" s="82" t="s">
        <v>114</v>
      </c>
      <c r="E32" s="96" t="s">
        <v>115</v>
      </c>
      <c r="F32" s="3" t="s">
        <v>71</v>
      </c>
      <c r="G32" s="62" t="s">
        <v>454</v>
      </c>
      <c r="H32" s="7" t="s">
        <v>78</v>
      </c>
      <c r="I32" s="22" t="s">
        <v>342</v>
      </c>
    </row>
    <row r="33" spans="1:9" ht="63" x14ac:dyDescent="0.25">
      <c r="A33" s="82" t="s">
        <v>27</v>
      </c>
      <c r="B33" s="82" t="s">
        <v>68</v>
      </c>
      <c r="C33" s="82" t="s">
        <v>76</v>
      </c>
      <c r="D33" s="82" t="s">
        <v>116</v>
      </c>
      <c r="E33" s="96" t="s">
        <v>117</v>
      </c>
      <c r="F33" s="3" t="s">
        <v>71</v>
      </c>
      <c r="G33" s="62" t="s">
        <v>454</v>
      </c>
      <c r="H33" s="7" t="s">
        <v>118</v>
      </c>
      <c r="I33" s="22" t="s">
        <v>342</v>
      </c>
    </row>
    <row r="34" spans="1:9" ht="94.5" x14ac:dyDescent="0.25">
      <c r="A34" s="82" t="s">
        <v>27</v>
      </c>
      <c r="B34" s="82" t="s">
        <v>68</v>
      </c>
      <c r="C34" s="82" t="s">
        <v>76</v>
      </c>
      <c r="D34" s="82" t="s">
        <v>119</v>
      </c>
      <c r="E34" s="96" t="s">
        <v>120</v>
      </c>
      <c r="F34" s="3" t="s">
        <v>71</v>
      </c>
      <c r="G34" s="62" t="s">
        <v>454</v>
      </c>
      <c r="H34" s="7" t="s">
        <v>78</v>
      </c>
      <c r="I34" s="22" t="s">
        <v>342</v>
      </c>
    </row>
    <row r="35" spans="1:9" ht="47.25" x14ac:dyDescent="0.25">
      <c r="A35" s="82" t="s">
        <v>27</v>
      </c>
      <c r="B35" s="82" t="s">
        <v>68</v>
      </c>
      <c r="C35" s="82" t="s">
        <v>76</v>
      </c>
      <c r="D35" s="82" t="s">
        <v>435</v>
      </c>
      <c r="E35" s="96" t="s">
        <v>436</v>
      </c>
      <c r="F35" s="3" t="s">
        <v>71</v>
      </c>
      <c r="G35" s="62" t="s">
        <v>454</v>
      </c>
      <c r="H35" s="7" t="s">
        <v>437</v>
      </c>
      <c r="I35" s="22" t="s">
        <v>438</v>
      </c>
    </row>
    <row r="36" spans="1:9" ht="47.25" x14ac:dyDescent="0.25">
      <c r="A36" s="82" t="s">
        <v>27</v>
      </c>
      <c r="B36" s="82" t="s">
        <v>68</v>
      </c>
      <c r="C36" s="82" t="s">
        <v>76</v>
      </c>
      <c r="D36" s="82" t="s">
        <v>360</v>
      </c>
      <c r="E36" s="96" t="s">
        <v>361</v>
      </c>
      <c r="F36" s="3" t="s">
        <v>71</v>
      </c>
      <c r="G36" s="62" t="s">
        <v>454</v>
      </c>
      <c r="H36" s="7"/>
      <c r="I36" s="22"/>
    </row>
    <row r="37" spans="1:9" ht="94.5" x14ac:dyDescent="0.25">
      <c r="A37" s="82" t="s">
        <v>27</v>
      </c>
      <c r="B37" s="82" t="s">
        <v>68</v>
      </c>
      <c r="C37" s="82" t="s">
        <v>121</v>
      </c>
      <c r="D37" s="82"/>
      <c r="E37" s="61" t="s">
        <v>346</v>
      </c>
      <c r="F37" s="3" t="s">
        <v>71</v>
      </c>
      <c r="G37" s="62" t="s">
        <v>454</v>
      </c>
      <c r="H37" s="7" t="s">
        <v>122</v>
      </c>
      <c r="I37" s="22" t="s">
        <v>342</v>
      </c>
    </row>
    <row r="38" spans="1:9" ht="108" customHeight="1" x14ac:dyDescent="0.25">
      <c r="A38" s="82" t="s">
        <v>27</v>
      </c>
      <c r="B38" s="82" t="s">
        <v>68</v>
      </c>
      <c r="C38" s="82" t="s">
        <v>121</v>
      </c>
      <c r="D38" s="82" t="s">
        <v>68</v>
      </c>
      <c r="E38" s="76" t="s">
        <v>347</v>
      </c>
      <c r="F38" s="3" t="s">
        <v>71</v>
      </c>
      <c r="G38" s="62" t="s">
        <v>454</v>
      </c>
      <c r="H38" s="7" t="s">
        <v>122</v>
      </c>
      <c r="I38" s="22" t="s">
        <v>342</v>
      </c>
    </row>
    <row r="39" spans="1:9" ht="110.25" x14ac:dyDescent="0.25">
      <c r="A39" s="82" t="s">
        <v>27</v>
      </c>
      <c r="B39" s="82" t="s">
        <v>68</v>
      </c>
      <c r="C39" s="82" t="s">
        <v>121</v>
      </c>
      <c r="D39" s="82" t="s">
        <v>28</v>
      </c>
      <c r="E39" s="61" t="s">
        <v>348</v>
      </c>
      <c r="F39" s="3" t="s">
        <v>71</v>
      </c>
      <c r="G39" s="62" t="s">
        <v>454</v>
      </c>
      <c r="H39" s="7" t="s">
        <v>123</v>
      </c>
      <c r="I39" s="22" t="s">
        <v>342</v>
      </c>
    </row>
    <row r="40" spans="1:9" ht="126" x14ac:dyDescent="0.25">
      <c r="A40" s="82" t="s">
        <v>27</v>
      </c>
      <c r="B40" s="82" t="s">
        <v>68</v>
      </c>
      <c r="C40" s="82" t="s">
        <v>121</v>
      </c>
      <c r="D40" s="82" t="s">
        <v>32</v>
      </c>
      <c r="E40" s="61" t="s">
        <v>124</v>
      </c>
      <c r="F40" s="3" t="s">
        <v>71</v>
      </c>
      <c r="G40" s="62" t="s">
        <v>454</v>
      </c>
      <c r="H40" s="7" t="s">
        <v>125</v>
      </c>
      <c r="I40" s="22" t="s">
        <v>342</v>
      </c>
    </row>
    <row r="41" spans="1:9" ht="94.5" x14ac:dyDescent="0.25">
      <c r="A41" s="82" t="s">
        <v>27</v>
      </c>
      <c r="B41" s="82" t="s">
        <v>126</v>
      </c>
      <c r="C41" s="82" t="s">
        <v>27</v>
      </c>
      <c r="D41" s="82"/>
      <c r="E41" s="61" t="s">
        <v>451</v>
      </c>
      <c r="F41" s="3" t="s">
        <v>71</v>
      </c>
      <c r="G41" s="62" t="s">
        <v>454</v>
      </c>
      <c r="H41" s="7" t="s">
        <v>127</v>
      </c>
      <c r="I41" s="22" t="s">
        <v>342</v>
      </c>
    </row>
    <row r="42" spans="1:9" ht="47.25" x14ac:dyDescent="0.25">
      <c r="A42" s="82" t="s">
        <v>27</v>
      </c>
      <c r="B42" s="82" t="s">
        <v>126</v>
      </c>
      <c r="C42" s="82" t="s">
        <v>27</v>
      </c>
      <c r="D42" s="82" t="s">
        <v>68</v>
      </c>
      <c r="E42" s="102" t="s">
        <v>128</v>
      </c>
      <c r="F42" s="3" t="s">
        <v>71</v>
      </c>
      <c r="G42" s="62" t="s">
        <v>454</v>
      </c>
      <c r="H42" s="7" t="s">
        <v>127</v>
      </c>
      <c r="I42" s="22" t="s">
        <v>342</v>
      </c>
    </row>
    <row r="43" spans="1:9" ht="47.25" x14ac:dyDescent="0.25">
      <c r="A43" s="82" t="s">
        <v>27</v>
      </c>
      <c r="B43" s="82" t="s">
        <v>126</v>
      </c>
      <c r="C43" s="82" t="s">
        <v>27</v>
      </c>
      <c r="D43" s="82" t="s">
        <v>82</v>
      </c>
      <c r="E43" s="61" t="s">
        <v>129</v>
      </c>
      <c r="F43" s="3" t="s">
        <v>71</v>
      </c>
      <c r="G43" s="62" t="s">
        <v>454</v>
      </c>
      <c r="H43" s="7" t="s">
        <v>127</v>
      </c>
      <c r="I43" s="22" t="s">
        <v>342</v>
      </c>
    </row>
    <row r="44" spans="1:9" ht="47.25" x14ac:dyDescent="0.25">
      <c r="A44" s="82" t="s">
        <v>27</v>
      </c>
      <c r="B44" s="82" t="s">
        <v>126</v>
      </c>
      <c r="C44" s="82" t="s">
        <v>27</v>
      </c>
      <c r="D44" s="82" t="s">
        <v>28</v>
      </c>
      <c r="E44" s="61" t="s">
        <v>130</v>
      </c>
      <c r="F44" s="3" t="s">
        <v>71</v>
      </c>
      <c r="G44" s="62" t="s">
        <v>454</v>
      </c>
      <c r="H44" s="7" t="s">
        <v>127</v>
      </c>
      <c r="I44" s="82" t="s">
        <v>342</v>
      </c>
    </row>
    <row r="45" spans="1:9" ht="78.75" x14ac:dyDescent="0.25">
      <c r="A45" s="82" t="s">
        <v>27</v>
      </c>
      <c r="B45" s="82" t="s">
        <v>126</v>
      </c>
      <c r="C45" s="82" t="s">
        <v>27</v>
      </c>
      <c r="D45" s="82" t="s">
        <v>86</v>
      </c>
      <c r="E45" s="102" t="s">
        <v>452</v>
      </c>
      <c r="F45" s="3" t="s">
        <v>71</v>
      </c>
      <c r="G45" s="62" t="s">
        <v>454</v>
      </c>
      <c r="H45" s="7" t="s">
        <v>127</v>
      </c>
      <c r="I45" s="82" t="s">
        <v>342</v>
      </c>
    </row>
    <row r="46" spans="1:9" ht="47.25" x14ac:dyDescent="0.25">
      <c r="A46" s="82" t="s">
        <v>27</v>
      </c>
      <c r="B46" s="82" t="s">
        <v>126</v>
      </c>
      <c r="C46" s="82" t="s">
        <v>27</v>
      </c>
      <c r="D46" s="82" t="s">
        <v>89</v>
      </c>
      <c r="E46" s="102" t="s">
        <v>131</v>
      </c>
      <c r="F46" s="3" t="s">
        <v>71</v>
      </c>
      <c r="G46" s="62" t="s">
        <v>454</v>
      </c>
      <c r="H46" s="7" t="s">
        <v>127</v>
      </c>
      <c r="I46" s="82" t="s">
        <v>342</v>
      </c>
    </row>
    <row r="47" spans="1:9" ht="47.25" x14ac:dyDescent="0.25">
      <c r="A47" s="82" t="s">
        <v>27</v>
      </c>
      <c r="B47" s="82" t="s">
        <v>126</v>
      </c>
      <c r="C47" s="82" t="s">
        <v>27</v>
      </c>
      <c r="D47" s="82" t="s">
        <v>91</v>
      </c>
      <c r="E47" s="102" t="s">
        <v>132</v>
      </c>
      <c r="F47" s="3" t="s">
        <v>71</v>
      </c>
      <c r="G47" s="62" t="s">
        <v>454</v>
      </c>
      <c r="H47" s="7" t="s">
        <v>127</v>
      </c>
      <c r="I47" s="82" t="s">
        <v>342</v>
      </c>
    </row>
    <row r="48" spans="1:9" ht="47.25" x14ac:dyDescent="0.25">
      <c r="A48" s="82" t="s">
        <v>27</v>
      </c>
      <c r="B48" s="82" t="s">
        <v>126</v>
      </c>
      <c r="C48" s="82" t="s">
        <v>27</v>
      </c>
      <c r="D48" s="82" t="s">
        <v>93</v>
      </c>
      <c r="E48" s="102" t="s">
        <v>133</v>
      </c>
      <c r="F48" s="3" t="s">
        <v>71</v>
      </c>
      <c r="G48" s="62" t="s">
        <v>454</v>
      </c>
      <c r="H48" s="7" t="s">
        <v>127</v>
      </c>
      <c r="I48" s="82" t="s">
        <v>342</v>
      </c>
    </row>
    <row r="49" spans="1:9" ht="47.25" x14ac:dyDescent="0.25">
      <c r="A49" s="82" t="s">
        <v>27</v>
      </c>
      <c r="B49" s="82" t="s">
        <v>126</v>
      </c>
      <c r="C49" s="82" t="s">
        <v>27</v>
      </c>
      <c r="D49" s="82" t="s">
        <v>134</v>
      </c>
      <c r="E49" s="102" t="s">
        <v>135</v>
      </c>
      <c r="F49" s="3" t="s">
        <v>71</v>
      </c>
      <c r="G49" s="62" t="s">
        <v>454</v>
      </c>
      <c r="H49" s="7" t="s">
        <v>127</v>
      </c>
      <c r="I49" s="82" t="s">
        <v>342</v>
      </c>
    </row>
    <row r="50" spans="1:9" ht="47.25" x14ac:dyDescent="0.25">
      <c r="A50" s="82" t="s">
        <v>27</v>
      </c>
      <c r="B50" s="82" t="s">
        <v>126</v>
      </c>
      <c r="C50" s="82" t="s">
        <v>27</v>
      </c>
      <c r="D50" s="82" t="s">
        <v>136</v>
      </c>
      <c r="E50" s="102" t="s">
        <v>137</v>
      </c>
      <c r="F50" s="3" t="s">
        <v>71</v>
      </c>
      <c r="G50" s="62" t="s">
        <v>454</v>
      </c>
      <c r="H50" s="7" t="s">
        <v>127</v>
      </c>
      <c r="I50" s="82" t="s">
        <v>342</v>
      </c>
    </row>
    <row r="51" spans="1:9" ht="47.25" x14ac:dyDescent="0.25">
      <c r="A51" s="82" t="s">
        <v>27</v>
      </c>
      <c r="B51" s="82" t="s">
        <v>126</v>
      </c>
      <c r="C51" s="82" t="s">
        <v>27</v>
      </c>
      <c r="D51" s="82" t="s">
        <v>138</v>
      </c>
      <c r="E51" s="102" t="s">
        <v>139</v>
      </c>
      <c r="F51" s="3" t="s">
        <v>71</v>
      </c>
      <c r="G51" s="62" t="s">
        <v>454</v>
      </c>
      <c r="H51" s="7" t="s">
        <v>127</v>
      </c>
      <c r="I51" s="82" t="s">
        <v>342</v>
      </c>
    </row>
    <row r="52" spans="1:9" ht="47.25" x14ac:dyDescent="0.25">
      <c r="A52" s="82" t="s">
        <v>27</v>
      </c>
      <c r="B52" s="82" t="s">
        <v>126</v>
      </c>
      <c r="C52" s="82" t="s">
        <v>27</v>
      </c>
      <c r="D52" s="82" t="s">
        <v>140</v>
      </c>
      <c r="E52" s="102" t="s">
        <v>141</v>
      </c>
      <c r="F52" s="3" t="s">
        <v>71</v>
      </c>
      <c r="G52" s="62" t="s">
        <v>454</v>
      </c>
      <c r="H52" s="7" t="s">
        <v>127</v>
      </c>
      <c r="I52" s="82" t="s">
        <v>342</v>
      </c>
    </row>
    <row r="53" spans="1:9" ht="47.25" x14ac:dyDescent="0.25">
      <c r="A53" s="82" t="s">
        <v>27</v>
      </c>
      <c r="B53" s="82" t="s">
        <v>126</v>
      </c>
      <c r="C53" s="82" t="s">
        <v>27</v>
      </c>
      <c r="D53" s="82" t="s">
        <v>142</v>
      </c>
      <c r="E53" s="102" t="s">
        <v>143</v>
      </c>
      <c r="F53" s="3" t="s">
        <v>71</v>
      </c>
      <c r="G53" s="62" t="s">
        <v>454</v>
      </c>
      <c r="H53" s="7" t="s">
        <v>127</v>
      </c>
      <c r="I53" s="82" t="s">
        <v>342</v>
      </c>
    </row>
    <row r="54" spans="1:9" ht="47.25" x14ac:dyDescent="0.25">
      <c r="A54" s="82" t="s">
        <v>27</v>
      </c>
      <c r="B54" s="82" t="s">
        <v>126</v>
      </c>
      <c r="C54" s="82" t="s">
        <v>27</v>
      </c>
      <c r="D54" s="82" t="s">
        <v>144</v>
      </c>
      <c r="E54" s="61" t="s">
        <v>145</v>
      </c>
      <c r="F54" s="3" t="s">
        <v>71</v>
      </c>
      <c r="G54" s="62" t="s">
        <v>454</v>
      </c>
      <c r="H54" s="7" t="s">
        <v>127</v>
      </c>
      <c r="I54" s="82" t="s">
        <v>342</v>
      </c>
    </row>
    <row r="55" spans="1:9" ht="227.25" customHeight="1" x14ac:dyDescent="0.25">
      <c r="A55" s="82" t="s">
        <v>27</v>
      </c>
      <c r="B55" s="82" t="s">
        <v>126</v>
      </c>
      <c r="C55" s="82" t="s">
        <v>27</v>
      </c>
      <c r="D55" s="82" t="s">
        <v>146</v>
      </c>
      <c r="E55" s="61" t="s">
        <v>227</v>
      </c>
      <c r="F55" s="3" t="s">
        <v>71</v>
      </c>
      <c r="G55" s="62" t="s">
        <v>454</v>
      </c>
      <c r="H55" s="7" t="s">
        <v>127</v>
      </c>
      <c r="I55" s="82" t="s">
        <v>342</v>
      </c>
    </row>
    <row r="56" spans="1:9" ht="94.5" x14ac:dyDescent="0.25">
      <c r="A56" s="82" t="s">
        <v>27</v>
      </c>
      <c r="B56" s="82" t="s">
        <v>126</v>
      </c>
      <c r="C56" s="82" t="s">
        <v>27</v>
      </c>
      <c r="D56" s="82" t="s">
        <v>36</v>
      </c>
      <c r="E56" s="61" t="s">
        <v>453</v>
      </c>
      <c r="F56" s="3" t="s">
        <v>71</v>
      </c>
      <c r="G56" s="62" t="s">
        <v>454</v>
      </c>
      <c r="H56" s="7" t="s">
        <v>455</v>
      </c>
      <c r="I56" s="82" t="s">
        <v>438</v>
      </c>
    </row>
    <row r="57" spans="1:9" ht="78.75" x14ac:dyDescent="0.25">
      <c r="A57" s="82" t="s">
        <v>159</v>
      </c>
      <c r="B57" s="82" t="s">
        <v>126</v>
      </c>
      <c r="C57" s="82" t="s">
        <v>27</v>
      </c>
      <c r="D57" s="82" t="s">
        <v>41</v>
      </c>
      <c r="E57" s="61" t="s">
        <v>456</v>
      </c>
      <c r="F57" s="3" t="s">
        <v>71</v>
      </c>
      <c r="G57" s="62" t="s">
        <v>454</v>
      </c>
      <c r="H57" s="7" t="s">
        <v>455</v>
      </c>
      <c r="I57" s="82" t="s">
        <v>457</v>
      </c>
    </row>
    <row r="58" spans="1:9" ht="15.6" customHeight="1" x14ac:dyDescent="0.25">
      <c r="A58" s="152" t="s">
        <v>27</v>
      </c>
      <c r="B58" s="152" t="s">
        <v>28</v>
      </c>
      <c r="C58" s="152"/>
      <c r="D58" s="152"/>
      <c r="E58" s="227" t="s">
        <v>147</v>
      </c>
      <c r="F58" s="228"/>
      <c r="G58" s="228"/>
      <c r="H58" s="228"/>
      <c r="I58" s="229"/>
    </row>
    <row r="59" spans="1:9" ht="78.75" x14ac:dyDescent="0.25">
      <c r="A59" s="14" t="s">
        <v>27</v>
      </c>
      <c r="B59" s="14" t="s">
        <v>28</v>
      </c>
      <c r="C59" s="14" t="s">
        <v>69</v>
      </c>
      <c r="D59" s="14"/>
      <c r="E59" s="191" t="s">
        <v>148</v>
      </c>
      <c r="F59" s="189" t="s">
        <v>149</v>
      </c>
      <c r="G59" s="189" t="s">
        <v>454</v>
      </c>
      <c r="H59" s="191" t="s">
        <v>150</v>
      </c>
      <c r="I59" s="189" t="s">
        <v>228</v>
      </c>
    </row>
    <row r="60" spans="1:9" ht="47.25" x14ac:dyDescent="0.25">
      <c r="A60" s="14" t="s">
        <v>27</v>
      </c>
      <c r="B60" s="14" t="s">
        <v>28</v>
      </c>
      <c r="C60" s="14" t="s">
        <v>75</v>
      </c>
      <c r="D60" s="14"/>
      <c r="E60" s="191" t="s">
        <v>151</v>
      </c>
      <c r="F60" s="189" t="s">
        <v>152</v>
      </c>
      <c r="G60" s="189" t="s">
        <v>454</v>
      </c>
      <c r="H60" s="191" t="s">
        <v>153</v>
      </c>
      <c r="I60" s="189" t="s">
        <v>228</v>
      </c>
    </row>
    <row r="61" spans="1:9" ht="47.25" x14ac:dyDescent="0.25">
      <c r="A61" s="14" t="s">
        <v>27</v>
      </c>
      <c r="B61" s="14" t="s">
        <v>28</v>
      </c>
      <c r="C61" s="14" t="s">
        <v>76</v>
      </c>
      <c r="D61" s="14"/>
      <c r="E61" s="191" t="s">
        <v>154</v>
      </c>
      <c r="F61" s="189" t="s">
        <v>152</v>
      </c>
      <c r="G61" s="189" t="s">
        <v>454</v>
      </c>
      <c r="H61" s="191" t="s">
        <v>155</v>
      </c>
      <c r="I61" s="189" t="s">
        <v>228</v>
      </c>
    </row>
    <row r="62" spans="1:9" ht="31.5" x14ac:dyDescent="0.25">
      <c r="A62" s="14" t="s">
        <v>27</v>
      </c>
      <c r="B62" s="14" t="s">
        <v>28</v>
      </c>
      <c r="C62" s="14" t="s">
        <v>121</v>
      </c>
      <c r="D62" s="14"/>
      <c r="E62" s="191" t="s">
        <v>156</v>
      </c>
      <c r="F62" s="189" t="s">
        <v>157</v>
      </c>
      <c r="G62" s="189" t="s">
        <v>454</v>
      </c>
      <c r="H62" s="191" t="s">
        <v>158</v>
      </c>
      <c r="I62" s="189" t="s">
        <v>228</v>
      </c>
    </row>
    <row r="63" spans="1:9" ht="94.5" x14ac:dyDescent="0.25">
      <c r="A63" s="14" t="s">
        <v>27</v>
      </c>
      <c r="B63" s="14" t="s">
        <v>28</v>
      </c>
      <c r="C63" s="14" t="s">
        <v>27</v>
      </c>
      <c r="D63" s="14"/>
      <c r="E63" s="191" t="s">
        <v>160</v>
      </c>
      <c r="F63" s="189" t="s">
        <v>149</v>
      </c>
      <c r="G63" s="189" t="s">
        <v>454</v>
      </c>
      <c r="H63" s="191" t="s">
        <v>161</v>
      </c>
      <c r="I63" s="189" t="s">
        <v>228</v>
      </c>
    </row>
    <row r="64" spans="1:9" ht="47.25" x14ac:dyDescent="0.25">
      <c r="A64" s="14" t="s">
        <v>27</v>
      </c>
      <c r="B64" s="14" t="s">
        <v>28</v>
      </c>
      <c r="C64" s="14" t="s">
        <v>159</v>
      </c>
      <c r="D64" s="14"/>
      <c r="E64" s="191" t="s">
        <v>163</v>
      </c>
      <c r="F64" s="189" t="s">
        <v>149</v>
      </c>
      <c r="G64" s="189" t="s">
        <v>454</v>
      </c>
      <c r="H64" s="191" t="s">
        <v>164</v>
      </c>
      <c r="I64" s="189" t="s">
        <v>228</v>
      </c>
    </row>
    <row r="65" spans="1:9" ht="94.5" x14ac:dyDescent="0.25">
      <c r="A65" s="14" t="s">
        <v>27</v>
      </c>
      <c r="B65" s="14" t="s">
        <v>28</v>
      </c>
      <c r="C65" s="14" t="s">
        <v>162</v>
      </c>
      <c r="D65" s="14"/>
      <c r="E65" s="191" t="s">
        <v>168</v>
      </c>
      <c r="F65" s="189" t="s">
        <v>149</v>
      </c>
      <c r="G65" s="189" t="s">
        <v>454</v>
      </c>
      <c r="H65" s="191" t="s">
        <v>169</v>
      </c>
      <c r="I65" s="189" t="s">
        <v>228</v>
      </c>
    </row>
    <row r="66" spans="1:9" ht="94.5" x14ac:dyDescent="0.25">
      <c r="A66" s="14" t="s">
        <v>27</v>
      </c>
      <c r="B66" s="14" t="s">
        <v>28</v>
      </c>
      <c r="C66" s="14" t="s">
        <v>165</v>
      </c>
      <c r="D66" s="14"/>
      <c r="E66" s="191" t="s">
        <v>171</v>
      </c>
      <c r="F66" s="189" t="s">
        <v>149</v>
      </c>
      <c r="G66" s="189" t="s">
        <v>454</v>
      </c>
      <c r="H66" s="191" t="s">
        <v>172</v>
      </c>
      <c r="I66" s="189" t="s">
        <v>228</v>
      </c>
    </row>
    <row r="67" spans="1:9" ht="94.5" x14ac:dyDescent="0.25">
      <c r="A67" s="14" t="s">
        <v>27</v>
      </c>
      <c r="B67" s="14" t="s">
        <v>28</v>
      </c>
      <c r="C67" s="14" t="s">
        <v>166</v>
      </c>
      <c r="D67" s="14"/>
      <c r="E67" s="191" t="s">
        <v>174</v>
      </c>
      <c r="F67" s="189" t="s">
        <v>149</v>
      </c>
      <c r="G67" s="189" t="s">
        <v>454</v>
      </c>
      <c r="H67" s="191" t="s">
        <v>175</v>
      </c>
      <c r="I67" s="189" t="s">
        <v>228</v>
      </c>
    </row>
    <row r="68" spans="1:9" ht="78.75" x14ac:dyDescent="0.25">
      <c r="A68" s="14" t="s">
        <v>27</v>
      </c>
      <c r="B68" s="14" t="s">
        <v>28</v>
      </c>
      <c r="C68" s="14" t="s">
        <v>167</v>
      </c>
      <c r="D68" s="14"/>
      <c r="E68" s="191" t="s">
        <v>176</v>
      </c>
      <c r="F68" s="189" t="s">
        <v>149</v>
      </c>
      <c r="G68" s="189" t="s">
        <v>454</v>
      </c>
      <c r="H68" s="191" t="s">
        <v>177</v>
      </c>
      <c r="I68" s="189" t="s">
        <v>228</v>
      </c>
    </row>
    <row r="69" spans="1:9" ht="63" x14ac:dyDescent="0.25">
      <c r="A69" s="14" t="s">
        <v>27</v>
      </c>
      <c r="B69" s="14" t="s">
        <v>28</v>
      </c>
      <c r="C69" s="14" t="s">
        <v>170</v>
      </c>
      <c r="D69" s="14"/>
      <c r="E69" s="191" t="s">
        <v>178</v>
      </c>
      <c r="F69" s="189" t="s">
        <v>149</v>
      </c>
      <c r="G69" s="189" t="s">
        <v>454</v>
      </c>
      <c r="H69" s="191" t="s">
        <v>179</v>
      </c>
      <c r="I69" s="189" t="s">
        <v>228</v>
      </c>
    </row>
    <row r="70" spans="1:9" x14ac:dyDescent="0.25">
      <c r="A70" s="192" t="s">
        <v>27</v>
      </c>
      <c r="B70" s="192" t="s">
        <v>28</v>
      </c>
      <c r="C70" s="192" t="s">
        <v>173</v>
      </c>
      <c r="D70" s="192"/>
      <c r="E70" s="236" t="s">
        <v>180</v>
      </c>
      <c r="F70" s="237"/>
      <c r="G70" s="237"/>
      <c r="H70" s="237"/>
      <c r="I70" s="238"/>
    </row>
    <row r="71" spans="1:9" ht="78.75" x14ac:dyDescent="0.25">
      <c r="A71" s="191" t="s">
        <v>27</v>
      </c>
      <c r="B71" s="191" t="s">
        <v>28</v>
      </c>
      <c r="C71" s="191">
        <v>12</v>
      </c>
      <c r="D71" s="191" t="s">
        <v>68</v>
      </c>
      <c r="E71" s="191" t="s">
        <v>181</v>
      </c>
      <c r="F71" s="191" t="s">
        <v>182</v>
      </c>
      <c r="G71" s="189" t="s">
        <v>454</v>
      </c>
      <c r="H71" s="191" t="s">
        <v>183</v>
      </c>
      <c r="I71" s="191"/>
    </row>
    <row r="72" spans="1:9" ht="78.75" x14ac:dyDescent="0.25">
      <c r="A72" s="191" t="s">
        <v>27</v>
      </c>
      <c r="B72" s="191" t="s">
        <v>28</v>
      </c>
      <c r="C72" s="191">
        <v>12</v>
      </c>
      <c r="D72" s="191" t="s">
        <v>28</v>
      </c>
      <c r="E72" s="191" t="s">
        <v>229</v>
      </c>
      <c r="F72" s="191" t="s">
        <v>149</v>
      </c>
      <c r="G72" s="189" t="s">
        <v>454</v>
      </c>
      <c r="H72" s="191"/>
      <c r="I72" s="191"/>
    </row>
    <row r="73" spans="1:9" ht="94.5" x14ac:dyDescent="0.25">
      <c r="A73" s="191" t="s">
        <v>27</v>
      </c>
      <c r="B73" s="191" t="s">
        <v>28</v>
      </c>
      <c r="C73" s="191">
        <v>12</v>
      </c>
      <c r="D73" s="191" t="s">
        <v>32</v>
      </c>
      <c r="E73" s="191" t="s">
        <v>230</v>
      </c>
      <c r="F73" s="191" t="s">
        <v>149</v>
      </c>
      <c r="G73" s="189" t="s">
        <v>454</v>
      </c>
      <c r="H73" s="191" t="s">
        <v>184</v>
      </c>
      <c r="I73" s="191"/>
    </row>
    <row r="74" spans="1:9" ht="78.75" x14ac:dyDescent="0.25">
      <c r="A74" s="191" t="s">
        <v>27</v>
      </c>
      <c r="B74" s="191" t="s">
        <v>28</v>
      </c>
      <c r="C74" s="191">
        <v>12</v>
      </c>
      <c r="D74" s="191" t="s">
        <v>36</v>
      </c>
      <c r="E74" s="191" t="s">
        <v>231</v>
      </c>
      <c r="F74" s="191" t="s">
        <v>149</v>
      </c>
      <c r="G74" s="189" t="s">
        <v>454</v>
      </c>
      <c r="H74" s="191" t="s">
        <v>185</v>
      </c>
      <c r="I74" s="191"/>
    </row>
    <row r="75" spans="1:9" ht="110.25" x14ac:dyDescent="0.25">
      <c r="A75" s="191" t="s">
        <v>27</v>
      </c>
      <c r="B75" s="191" t="s">
        <v>28</v>
      </c>
      <c r="C75" s="191">
        <v>12</v>
      </c>
      <c r="D75" s="191" t="s">
        <v>41</v>
      </c>
      <c r="E75" s="191" t="s">
        <v>186</v>
      </c>
      <c r="F75" s="191" t="s">
        <v>149</v>
      </c>
      <c r="G75" s="189" t="s">
        <v>454</v>
      </c>
      <c r="H75" s="191" t="s">
        <v>187</v>
      </c>
      <c r="I75" s="191"/>
    </row>
    <row r="76" spans="1:9" ht="15.6" customHeight="1" x14ac:dyDescent="0.25">
      <c r="A76" s="152" t="s">
        <v>27</v>
      </c>
      <c r="B76" s="152" t="s">
        <v>32</v>
      </c>
      <c r="C76" s="227" t="s">
        <v>188</v>
      </c>
      <c r="D76" s="228"/>
      <c r="E76" s="228"/>
      <c r="F76" s="228"/>
      <c r="G76" s="228"/>
      <c r="H76" s="228"/>
      <c r="I76" s="229"/>
    </row>
    <row r="77" spans="1:9" ht="150.75" customHeight="1" x14ac:dyDescent="0.25">
      <c r="A77" s="14" t="s">
        <v>27</v>
      </c>
      <c r="B77" s="14" t="s">
        <v>32</v>
      </c>
      <c r="C77" s="14" t="s">
        <v>69</v>
      </c>
      <c r="D77" s="14"/>
      <c r="E77" s="191" t="s">
        <v>232</v>
      </c>
      <c r="F77" s="189" t="s">
        <v>233</v>
      </c>
      <c r="G77" s="189" t="s">
        <v>454</v>
      </c>
      <c r="H77" s="191" t="s">
        <v>189</v>
      </c>
      <c r="I77" s="189" t="s">
        <v>234</v>
      </c>
    </row>
    <row r="78" spans="1:9" ht="47.25" x14ac:dyDescent="0.25">
      <c r="A78" s="14" t="s">
        <v>27</v>
      </c>
      <c r="B78" s="14" t="s">
        <v>32</v>
      </c>
      <c r="C78" s="14" t="s">
        <v>75</v>
      </c>
      <c r="D78" s="14"/>
      <c r="E78" s="191" t="s">
        <v>190</v>
      </c>
      <c r="F78" s="189" t="s">
        <v>149</v>
      </c>
      <c r="G78" s="189" t="s">
        <v>454</v>
      </c>
      <c r="H78" s="191" t="s">
        <v>191</v>
      </c>
      <c r="I78" s="189" t="s">
        <v>234</v>
      </c>
    </row>
    <row r="79" spans="1:9" ht="63" x14ac:dyDescent="0.25">
      <c r="A79" s="14" t="s">
        <v>27</v>
      </c>
      <c r="B79" s="14" t="s">
        <v>32</v>
      </c>
      <c r="C79" s="14" t="s">
        <v>76</v>
      </c>
      <c r="D79" s="14"/>
      <c r="E79" s="191" t="s">
        <v>192</v>
      </c>
      <c r="F79" s="189" t="s">
        <v>149</v>
      </c>
      <c r="G79" s="189" t="s">
        <v>454</v>
      </c>
      <c r="H79" s="191" t="s">
        <v>193</v>
      </c>
      <c r="I79" s="189" t="s">
        <v>234</v>
      </c>
    </row>
    <row r="80" spans="1:9" ht="47.25" x14ac:dyDescent="0.25">
      <c r="A80" s="14" t="s">
        <v>27</v>
      </c>
      <c r="B80" s="14" t="s">
        <v>32</v>
      </c>
      <c r="C80" s="14" t="s">
        <v>121</v>
      </c>
      <c r="D80" s="14"/>
      <c r="E80" s="191" t="s">
        <v>194</v>
      </c>
      <c r="F80" s="189" t="s">
        <v>149</v>
      </c>
      <c r="G80" s="189" t="s">
        <v>454</v>
      </c>
      <c r="H80" s="191" t="s">
        <v>195</v>
      </c>
      <c r="I80" s="189" t="s">
        <v>234</v>
      </c>
    </row>
    <row r="81" spans="1:9" ht="63" x14ac:dyDescent="0.25">
      <c r="A81" s="14" t="s">
        <v>27</v>
      </c>
      <c r="B81" s="14" t="s">
        <v>32</v>
      </c>
      <c r="C81" s="14" t="s">
        <v>27</v>
      </c>
      <c r="D81" s="14"/>
      <c r="E81" s="191" t="s">
        <v>196</v>
      </c>
      <c r="F81" s="189" t="s">
        <v>149</v>
      </c>
      <c r="G81" s="189" t="s">
        <v>454</v>
      </c>
      <c r="H81" s="191" t="s">
        <v>197</v>
      </c>
      <c r="I81" s="189" t="s">
        <v>234</v>
      </c>
    </row>
    <row r="82" spans="1:9" ht="126" x14ac:dyDescent="0.25">
      <c r="A82" s="14" t="s">
        <v>27</v>
      </c>
      <c r="B82" s="14" t="s">
        <v>32</v>
      </c>
      <c r="C82" s="14" t="s">
        <v>159</v>
      </c>
      <c r="D82" s="14"/>
      <c r="E82" s="191" t="s">
        <v>198</v>
      </c>
      <c r="F82" s="189" t="s">
        <v>149</v>
      </c>
      <c r="G82" s="189" t="s">
        <v>454</v>
      </c>
      <c r="H82" s="191" t="s">
        <v>199</v>
      </c>
      <c r="I82" s="189" t="s">
        <v>234</v>
      </c>
    </row>
    <row r="83" spans="1:9" ht="47.25" x14ac:dyDescent="0.25">
      <c r="A83" s="14" t="s">
        <v>27</v>
      </c>
      <c r="B83" s="14" t="s">
        <v>32</v>
      </c>
      <c r="C83" s="14" t="s">
        <v>162</v>
      </c>
      <c r="D83" s="14"/>
      <c r="E83" s="191" t="s">
        <v>235</v>
      </c>
      <c r="F83" s="191" t="s">
        <v>149</v>
      </c>
      <c r="G83" s="189" t="s">
        <v>454</v>
      </c>
      <c r="H83" s="191" t="s">
        <v>236</v>
      </c>
      <c r="I83" s="189" t="s">
        <v>240</v>
      </c>
    </row>
    <row r="84" spans="1:9" ht="94.5" x14ac:dyDescent="0.25">
      <c r="A84" s="14" t="s">
        <v>27</v>
      </c>
      <c r="B84" s="14" t="s">
        <v>32</v>
      </c>
      <c r="C84" s="14" t="s">
        <v>165</v>
      </c>
      <c r="D84" s="14"/>
      <c r="E84" s="191" t="s">
        <v>237</v>
      </c>
      <c r="F84" s="191" t="s">
        <v>149</v>
      </c>
      <c r="G84" s="189" t="s">
        <v>454</v>
      </c>
      <c r="H84" s="191" t="s">
        <v>238</v>
      </c>
      <c r="I84" s="189" t="s">
        <v>239</v>
      </c>
    </row>
    <row r="85" spans="1:9" ht="47.25" x14ac:dyDescent="0.25">
      <c r="A85" s="14" t="s">
        <v>27</v>
      </c>
      <c r="B85" s="14" t="s">
        <v>32</v>
      </c>
      <c r="C85" s="14" t="s">
        <v>166</v>
      </c>
      <c r="D85" s="14"/>
      <c r="E85" s="191" t="s">
        <v>248</v>
      </c>
      <c r="F85" s="191" t="s">
        <v>149</v>
      </c>
      <c r="G85" s="189" t="s">
        <v>454</v>
      </c>
      <c r="H85" s="191" t="s">
        <v>249</v>
      </c>
      <c r="I85" s="189" t="s">
        <v>250</v>
      </c>
    </row>
    <row r="86" spans="1:9" ht="47.25" x14ac:dyDescent="0.25">
      <c r="A86" s="14" t="s">
        <v>27</v>
      </c>
      <c r="B86" s="14" t="s">
        <v>32</v>
      </c>
      <c r="C86" s="14" t="s">
        <v>167</v>
      </c>
      <c r="D86" s="14"/>
      <c r="E86" s="191" t="s">
        <v>251</v>
      </c>
      <c r="F86" s="191" t="s">
        <v>149</v>
      </c>
      <c r="G86" s="189" t="s">
        <v>454</v>
      </c>
      <c r="H86" s="191" t="s">
        <v>252</v>
      </c>
      <c r="I86" s="189" t="s">
        <v>250</v>
      </c>
    </row>
    <row r="87" spans="1:9" ht="15.6" customHeight="1" x14ac:dyDescent="0.25">
      <c r="A87" s="14" t="s">
        <v>27</v>
      </c>
      <c r="B87" s="152" t="s">
        <v>36</v>
      </c>
      <c r="C87" s="14"/>
      <c r="D87" s="14"/>
      <c r="E87" s="227" t="s">
        <v>200</v>
      </c>
      <c r="F87" s="228"/>
      <c r="G87" s="228"/>
      <c r="H87" s="228"/>
      <c r="I87" s="229"/>
    </row>
    <row r="88" spans="1:9" ht="110.25" x14ac:dyDescent="0.25">
      <c r="A88" s="14" t="s">
        <v>27</v>
      </c>
      <c r="B88" s="14" t="s">
        <v>36</v>
      </c>
      <c r="C88" s="14" t="s">
        <v>69</v>
      </c>
      <c r="D88" s="14"/>
      <c r="E88" s="191" t="s">
        <v>241</v>
      </c>
      <c r="F88" s="189" t="s">
        <v>149</v>
      </c>
      <c r="G88" s="189" t="s">
        <v>454</v>
      </c>
      <c r="H88" s="191" t="s">
        <v>201</v>
      </c>
      <c r="I88" s="189" t="s">
        <v>202</v>
      </c>
    </row>
    <row r="89" spans="1:9" ht="63" x14ac:dyDescent="0.25">
      <c r="A89" s="14" t="s">
        <v>27</v>
      </c>
      <c r="B89" s="14" t="s">
        <v>36</v>
      </c>
      <c r="C89" s="14" t="s">
        <v>75</v>
      </c>
      <c r="D89" s="14"/>
      <c r="E89" s="191" t="s">
        <v>203</v>
      </c>
      <c r="F89" s="189" t="s">
        <v>149</v>
      </c>
      <c r="G89" s="189" t="s">
        <v>454</v>
      </c>
      <c r="H89" s="191" t="s">
        <v>204</v>
      </c>
      <c r="I89" s="189" t="s">
        <v>202</v>
      </c>
    </row>
    <row r="90" spans="1:9" ht="229.5" customHeight="1" x14ac:dyDescent="0.25">
      <c r="A90" s="14" t="s">
        <v>27</v>
      </c>
      <c r="B90" s="14" t="s">
        <v>36</v>
      </c>
      <c r="C90" s="14" t="s">
        <v>76</v>
      </c>
      <c r="D90" s="188"/>
      <c r="E90" s="191" t="s">
        <v>205</v>
      </c>
      <c r="F90" s="189" t="s">
        <v>242</v>
      </c>
      <c r="G90" s="189" t="s">
        <v>454</v>
      </c>
      <c r="H90" s="191" t="s">
        <v>206</v>
      </c>
      <c r="I90" s="189" t="s">
        <v>202</v>
      </c>
    </row>
    <row r="91" spans="1:9" ht="78.75" x14ac:dyDescent="0.25">
      <c r="A91" s="14" t="s">
        <v>27</v>
      </c>
      <c r="B91" s="14" t="s">
        <v>36</v>
      </c>
      <c r="C91" s="14" t="s">
        <v>121</v>
      </c>
      <c r="D91" s="188"/>
      <c r="E91" s="191" t="s">
        <v>243</v>
      </c>
      <c r="F91" s="189" t="s">
        <v>149</v>
      </c>
      <c r="G91" s="189" t="s">
        <v>454</v>
      </c>
      <c r="H91" s="191" t="s">
        <v>207</v>
      </c>
      <c r="I91" s="189" t="s">
        <v>202</v>
      </c>
    </row>
    <row r="92" spans="1:9" ht="63" x14ac:dyDescent="0.25">
      <c r="A92" s="14" t="s">
        <v>27</v>
      </c>
      <c r="B92" s="14" t="s">
        <v>36</v>
      </c>
      <c r="C92" s="14" t="s">
        <v>27</v>
      </c>
      <c r="D92" s="193"/>
      <c r="E92" s="191" t="s">
        <v>208</v>
      </c>
      <c r="F92" s="189" t="s">
        <v>149</v>
      </c>
      <c r="G92" s="189" t="s">
        <v>454</v>
      </c>
      <c r="H92" s="191" t="s">
        <v>209</v>
      </c>
      <c r="I92" s="189" t="s">
        <v>202</v>
      </c>
    </row>
    <row r="93" spans="1:9" ht="94.5" x14ac:dyDescent="0.25">
      <c r="A93" s="14" t="s">
        <v>27</v>
      </c>
      <c r="B93" s="14" t="s">
        <v>36</v>
      </c>
      <c r="C93" s="14" t="s">
        <v>159</v>
      </c>
      <c r="D93" s="193"/>
      <c r="E93" s="191" t="s">
        <v>210</v>
      </c>
      <c r="F93" s="189" t="s">
        <v>149</v>
      </c>
      <c r="G93" s="189" t="s">
        <v>454</v>
      </c>
      <c r="H93" s="191" t="s">
        <v>211</v>
      </c>
      <c r="I93" s="189" t="s">
        <v>202</v>
      </c>
    </row>
    <row r="94" spans="1:9" ht="78.75" x14ac:dyDescent="0.25">
      <c r="A94" s="14" t="s">
        <v>27</v>
      </c>
      <c r="B94" s="14" t="s">
        <v>36</v>
      </c>
      <c r="C94" s="14" t="s">
        <v>162</v>
      </c>
      <c r="D94" s="193"/>
      <c r="E94" s="191" t="s">
        <v>244</v>
      </c>
      <c r="F94" s="189" t="s">
        <v>149</v>
      </c>
      <c r="G94" s="189" t="s">
        <v>454</v>
      </c>
      <c r="H94" s="191" t="s">
        <v>245</v>
      </c>
      <c r="I94" s="189" t="s">
        <v>202</v>
      </c>
    </row>
    <row r="95" spans="1:9" ht="78.75" x14ac:dyDescent="0.25">
      <c r="A95" s="14" t="s">
        <v>27</v>
      </c>
      <c r="B95" s="14" t="s">
        <v>36</v>
      </c>
      <c r="C95" s="14" t="s">
        <v>165</v>
      </c>
      <c r="D95" s="193"/>
      <c r="E95" s="191" t="s">
        <v>246</v>
      </c>
      <c r="F95" s="189" t="s">
        <v>149</v>
      </c>
      <c r="G95" s="189" t="s">
        <v>454</v>
      </c>
      <c r="H95" s="191" t="s">
        <v>247</v>
      </c>
      <c r="I95" s="189" t="s">
        <v>202</v>
      </c>
    </row>
    <row r="96" spans="1:9" s="15" customFormat="1" ht="130.5" customHeight="1" x14ac:dyDescent="0.25">
      <c r="A96" s="14" t="s">
        <v>27</v>
      </c>
      <c r="B96" s="14" t="s">
        <v>36</v>
      </c>
      <c r="C96" s="14" t="s">
        <v>166</v>
      </c>
      <c r="D96" s="193"/>
      <c r="E96" s="191" t="s">
        <v>253</v>
      </c>
      <c r="F96" s="189" t="s">
        <v>214</v>
      </c>
      <c r="G96" s="189" t="s">
        <v>454</v>
      </c>
      <c r="H96" s="191" t="s">
        <v>212</v>
      </c>
      <c r="I96" s="189" t="s">
        <v>202</v>
      </c>
    </row>
    <row r="97" spans="1:9" s="15" customFormat="1" ht="94.5" x14ac:dyDescent="0.25">
      <c r="A97" s="14" t="s">
        <v>27</v>
      </c>
      <c r="B97" s="14" t="s">
        <v>36</v>
      </c>
      <c r="C97" s="14" t="s">
        <v>167</v>
      </c>
      <c r="D97" s="193"/>
      <c r="E97" s="194" t="s">
        <v>213</v>
      </c>
      <c r="F97" s="189" t="s">
        <v>214</v>
      </c>
      <c r="G97" s="189" t="s">
        <v>454</v>
      </c>
      <c r="H97" s="191" t="s">
        <v>215</v>
      </c>
      <c r="I97" s="189" t="s">
        <v>202</v>
      </c>
    </row>
    <row r="98" spans="1:9" ht="15.6" customHeight="1" x14ac:dyDescent="0.25">
      <c r="A98" s="152" t="s">
        <v>27</v>
      </c>
      <c r="B98" s="152" t="s">
        <v>41</v>
      </c>
      <c r="C98" s="152"/>
      <c r="D98" s="152"/>
      <c r="E98" s="227" t="s">
        <v>216</v>
      </c>
      <c r="F98" s="228"/>
      <c r="G98" s="228"/>
      <c r="H98" s="228"/>
      <c r="I98" s="229"/>
    </row>
    <row r="99" spans="1:9" ht="173.25" x14ac:dyDescent="0.25">
      <c r="A99" s="14" t="s">
        <v>27</v>
      </c>
      <c r="B99" s="14" t="s">
        <v>41</v>
      </c>
      <c r="C99" s="14" t="s">
        <v>68</v>
      </c>
      <c r="D99" s="14"/>
      <c r="E99" s="195" t="s">
        <v>217</v>
      </c>
      <c r="F99" s="189" t="s">
        <v>260</v>
      </c>
      <c r="G99" s="189" t="s">
        <v>454</v>
      </c>
      <c r="H99" s="191" t="s">
        <v>261</v>
      </c>
      <c r="I99" s="189" t="s">
        <v>259</v>
      </c>
    </row>
    <row r="100" spans="1:9" ht="141.75" x14ac:dyDescent="0.25">
      <c r="A100" s="14" t="s">
        <v>27</v>
      </c>
      <c r="B100" s="14" t="s">
        <v>41</v>
      </c>
      <c r="C100" s="14" t="s">
        <v>28</v>
      </c>
      <c r="D100" s="14"/>
      <c r="E100" s="195" t="s">
        <v>218</v>
      </c>
      <c r="F100" s="180" t="s">
        <v>254</v>
      </c>
      <c r="G100" s="189" t="s">
        <v>454</v>
      </c>
      <c r="H100" s="191" t="s">
        <v>219</v>
      </c>
      <c r="I100" s="189" t="s">
        <v>259</v>
      </c>
    </row>
    <row r="101" spans="1:9" ht="78.75" x14ac:dyDescent="0.25">
      <c r="A101" s="14" t="s">
        <v>27</v>
      </c>
      <c r="B101" s="14" t="s">
        <v>41</v>
      </c>
      <c r="C101" s="14" t="s">
        <v>32</v>
      </c>
      <c r="D101" s="14"/>
      <c r="E101" s="195" t="s">
        <v>221</v>
      </c>
      <c r="F101" s="180" t="s">
        <v>255</v>
      </c>
      <c r="G101" s="189" t="s">
        <v>454</v>
      </c>
      <c r="H101" s="191" t="s">
        <v>222</v>
      </c>
      <c r="I101" s="189" t="s">
        <v>258</v>
      </c>
    </row>
    <row r="102" spans="1:9" ht="94.5" x14ac:dyDescent="0.25">
      <c r="A102" s="14" t="s">
        <v>27</v>
      </c>
      <c r="B102" s="14" t="s">
        <v>41</v>
      </c>
      <c r="C102" s="14" t="s">
        <v>36</v>
      </c>
      <c r="D102" s="14"/>
      <c r="E102" s="195" t="s">
        <v>257</v>
      </c>
      <c r="F102" s="189" t="s">
        <v>256</v>
      </c>
      <c r="G102" s="189" t="s">
        <v>454</v>
      </c>
      <c r="H102" s="191" t="s">
        <v>223</v>
      </c>
      <c r="I102" s="196" t="s">
        <v>220</v>
      </c>
    </row>
    <row r="103" spans="1:9" ht="126" x14ac:dyDescent="0.25">
      <c r="A103" s="14" t="s">
        <v>27</v>
      </c>
      <c r="B103" s="14" t="s">
        <v>41</v>
      </c>
      <c r="C103" s="14" t="s">
        <v>41</v>
      </c>
      <c r="D103" s="14"/>
      <c r="E103" s="195" t="s">
        <v>224</v>
      </c>
      <c r="F103" s="180" t="s">
        <v>262</v>
      </c>
      <c r="G103" s="189" t="s">
        <v>454</v>
      </c>
      <c r="H103" s="191" t="s">
        <v>225</v>
      </c>
      <c r="I103" s="189" t="s">
        <v>259</v>
      </c>
    </row>
  </sheetData>
  <mergeCells count="17">
    <mergeCell ref="G7:G8"/>
    <mergeCell ref="H7:H8"/>
    <mergeCell ref="I7:I8"/>
    <mergeCell ref="H1:I1"/>
    <mergeCell ref="H2:I2"/>
    <mergeCell ref="H4:I4"/>
    <mergeCell ref="A5:I5"/>
    <mergeCell ref="A7:D7"/>
    <mergeCell ref="E7:E8"/>
    <mergeCell ref="F7:F8"/>
    <mergeCell ref="E98:I98"/>
    <mergeCell ref="E9:I9"/>
    <mergeCell ref="E10:I10"/>
    <mergeCell ref="E58:I58"/>
    <mergeCell ref="E70:I70"/>
    <mergeCell ref="E87:I87"/>
    <mergeCell ref="C76:I76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="60" workbookViewId="0">
      <selection activeCell="F2" sqref="F2:N2"/>
    </sheetView>
  </sheetViews>
  <sheetFormatPr defaultRowHeight="15" x14ac:dyDescent="0.25"/>
  <cols>
    <col min="1" max="2" width="9.140625" style="4"/>
    <col min="3" max="3" width="35" style="4" customWidth="1"/>
    <col min="4" max="4" width="20" style="4" customWidth="1"/>
    <col min="5" max="9" width="9.140625" style="4"/>
    <col min="10" max="12" width="8" style="4" customWidth="1"/>
    <col min="13" max="13" width="9.140625" style="4" customWidth="1"/>
    <col min="14" max="14" width="16.140625" style="4" customWidth="1"/>
  </cols>
  <sheetData>
    <row r="1" spans="1:14" ht="15.75" x14ac:dyDescent="0.25">
      <c r="A1" s="16"/>
      <c r="B1" s="16"/>
      <c r="C1" s="16"/>
      <c r="D1" s="16"/>
      <c r="E1" s="17"/>
      <c r="F1" s="17"/>
      <c r="G1" s="17"/>
      <c r="H1" s="17"/>
      <c r="I1" s="17"/>
      <c r="J1" s="17"/>
      <c r="K1" s="17"/>
      <c r="L1" s="17"/>
      <c r="M1" s="17"/>
      <c r="N1" s="16"/>
    </row>
    <row r="2" spans="1:14" ht="53.25" customHeight="1" x14ac:dyDescent="0.25">
      <c r="A2" s="16"/>
      <c r="B2" s="16"/>
      <c r="C2" s="16"/>
      <c r="D2" s="16"/>
      <c r="E2" s="17"/>
      <c r="F2" s="242" t="s">
        <v>466</v>
      </c>
      <c r="G2" s="242"/>
      <c r="H2" s="242"/>
      <c r="I2" s="242"/>
      <c r="J2" s="242"/>
      <c r="K2" s="242"/>
      <c r="L2" s="242"/>
      <c r="M2" s="242"/>
      <c r="N2" s="242"/>
    </row>
    <row r="3" spans="1:14" ht="15.75" x14ac:dyDescent="0.25">
      <c r="A3" s="16"/>
      <c r="B3" s="16"/>
      <c r="C3" s="16"/>
      <c r="D3" s="16"/>
      <c r="E3" s="17"/>
      <c r="F3" s="17"/>
      <c r="G3" s="17"/>
      <c r="H3" s="17"/>
      <c r="I3" s="17"/>
      <c r="J3" s="17"/>
      <c r="K3" s="17"/>
      <c r="L3" s="17"/>
      <c r="M3" s="17"/>
      <c r="N3" s="16"/>
    </row>
    <row r="4" spans="1:14" ht="57.75" customHeight="1" x14ac:dyDescent="0.25">
      <c r="A4" s="16"/>
      <c r="B4" s="16"/>
      <c r="C4" s="16"/>
      <c r="D4" s="16"/>
      <c r="E4" s="78"/>
      <c r="F4" s="242" t="s">
        <v>274</v>
      </c>
      <c r="G4" s="242"/>
      <c r="H4" s="242"/>
      <c r="I4" s="242"/>
      <c r="J4" s="242"/>
      <c r="K4" s="242"/>
      <c r="L4" s="242"/>
      <c r="M4" s="242"/>
      <c r="N4" s="242"/>
    </row>
    <row r="5" spans="1:14" ht="15.75" x14ac:dyDescent="0.25">
      <c r="A5" s="16"/>
      <c r="B5" s="16"/>
      <c r="C5" s="16"/>
      <c r="D5" s="1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4" ht="15.75" x14ac:dyDescent="0.25">
      <c r="A6" s="245" t="s">
        <v>263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</row>
    <row r="7" spans="1:14" ht="15.75" x14ac:dyDescent="0.25">
      <c r="A7" s="86"/>
      <c r="B7" s="86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25">
      <c r="A8" s="239" t="s">
        <v>1</v>
      </c>
      <c r="B8" s="239"/>
      <c r="C8" s="239" t="s">
        <v>264</v>
      </c>
      <c r="D8" s="239" t="s">
        <v>265</v>
      </c>
      <c r="E8" s="251" t="s">
        <v>266</v>
      </c>
      <c r="F8" s="252"/>
      <c r="G8" s="252"/>
      <c r="H8" s="252"/>
      <c r="I8" s="252"/>
      <c r="J8" s="252"/>
      <c r="K8" s="252"/>
      <c r="L8" s="252"/>
      <c r="M8" s="253"/>
      <c r="N8" s="239" t="s">
        <v>267</v>
      </c>
    </row>
    <row r="9" spans="1:14" ht="15.6" customHeight="1" x14ac:dyDescent="0.25">
      <c r="A9" s="239"/>
      <c r="B9" s="239"/>
      <c r="C9" s="239" t="s">
        <v>268</v>
      </c>
      <c r="D9" s="239" t="s">
        <v>265</v>
      </c>
      <c r="E9" s="243" t="s">
        <v>5</v>
      </c>
      <c r="F9" s="239" t="s">
        <v>47</v>
      </c>
      <c r="G9" s="243" t="s">
        <v>48</v>
      </c>
      <c r="H9" s="243" t="s">
        <v>49</v>
      </c>
      <c r="I9" s="243" t="s">
        <v>50</v>
      </c>
      <c r="J9" s="243" t="s">
        <v>55</v>
      </c>
      <c r="K9" s="243" t="s">
        <v>358</v>
      </c>
      <c r="L9" s="243" t="s">
        <v>439</v>
      </c>
      <c r="M9" s="243" t="s">
        <v>440</v>
      </c>
      <c r="N9" s="239" t="s">
        <v>64</v>
      </c>
    </row>
    <row r="10" spans="1:14" ht="15.75" x14ac:dyDescent="0.25">
      <c r="A10" s="3" t="s">
        <v>6</v>
      </c>
      <c r="B10" s="3" t="s">
        <v>7</v>
      </c>
      <c r="C10" s="239"/>
      <c r="D10" s="239"/>
      <c r="E10" s="244"/>
      <c r="F10" s="239"/>
      <c r="G10" s="244"/>
      <c r="H10" s="244"/>
      <c r="I10" s="244"/>
      <c r="J10" s="244"/>
      <c r="K10" s="244"/>
      <c r="L10" s="244"/>
      <c r="M10" s="244"/>
      <c r="N10" s="239"/>
    </row>
    <row r="11" spans="1:14" ht="15.75" x14ac:dyDescent="0.25">
      <c r="A11" s="89" t="s">
        <v>27</v>
      </c>
      <c r="B11" s="3"/>
      <c r="C11" s="230" t="s">
        <v>461</v>
      </c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2"/>
    </row>
    <row r="12" spans="1:14" ht="15.75" x14ac:dyDescent="0.25">
      <c r="A12" s="89" t="s">
        <v>27</v>
      </c>
      <c r="B12" s="89" t="s">
        <v>68</v>
      </c>
      <c r="C12" s="230" t="s">
        <v>269</v>
      </c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2"/>
    </row>
    <row r="13" spans="1:14" ht="15.75" x14ac:dyDescent="0.25">
      <c r="A13" s="89"/>
      <c r="B13" s="89"/>
      <c r="C13" s="247" t="s">
        <v>270</v>
      </c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</row>
    <row r="14" spans="1:14" ht="15.75" x14ac:dyDescent="0.25">
      <c r="A14" s="89" t="s">
        <v>27</v>
      </c>
      <c r="B14" s="89" t="s">
        <v>28</v>
      </c>
      <c r="C14" s="230" t="s">
        <v>271</v>
      </c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2"/>
    </row>
    <row r="15" spans="1:14" ht="15.75" x14ac:dyDescent="0.25">
      <c r="A15" s="45"/>
      <c r="B15" s="45"/>
      <c r="C15" s="247" t="s">
        <v>270</v>
      </c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</row>
    <row r="16" spans="1:14" ht="15.75" x14ac:dyDescent="0.25">
      <c r="A16" s="94" t="s">
        <v>27</v>
      </c>
      <c r="B16" s="94" t="s">
        <v>32</v>
      </c>
      <c r="C16" s="254" t="s">
        <v>33</v>
      </c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6"/>
    </row>
    <row r="17" spans="1:14" ht="15.75" x14ac:dyDescent="0.25">
      <c r="A17" s="94" t="s">
        <v>27</v>
      </c>
      <c r="B17" s="24">
        <v>4</v>
      </c>
      <c r="C17" s="246" t="s">
        <v>272</v>
      </c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</row>
    <row r="18" spans="1:14" ht="15.75" x14ac:dyDescent="0.25">
      <c r="A18" s="95"/>
      <c r="B18" s="95"/>
      <c r="C18" s="247" t="s">
        <v>270</v>
      </c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</row>
    <row r="19" spans="1:14" ht="15.75" x14ac:dyDescent="0.25">
      <c r="A19" s="94" t="s">
        <v>27</v>
      </c>
      <c r="B19" s="24">
        <v>5</v>
      </c>
      <c r="C19" s="248" t="s">
        <v>216</v>
      </c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</row>
    <row r="20" spans="1:14" ht="15.75" x14ac:dyDescent="0.25">
      <c r="A20" s="95"/>
      <c r="B20" s="95"/>
      <c r="C20" s="249" t="s">
        <v>273</v>
      </c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</row>
  </sheetData>
  <mergeCells count="27">
    <mergeCell ref="C17:N17"/>
    <mergeCell ref="C18:N18"/>
    <mergeCell ref="C19:N19"/>
    <mergeCell ref="C20:N20"/>
    <mergeCell ref="E8:M8"/>
    <mergeCell ref="M9:M10"/>
    <mergeCell ref="I9:I10"/>
    <mergeCell ref="C12:N12"/>
    <mergeCell ref="C13:N13"/>
    <mergeCell ref="C14:N14"/>
    <mergeCell ref="C15:N15"/>
    <mergeCell ref="C16:N16"/>
    <mergeCell ref="E9:E10"/>
    <mergeCell ref="F9:F10"/>
    <mergeCell ref="G9:G10"/>
    <mergeCell ref="F2:N2"/>
    <mergeCell ref="C11:N11"/>
    <mergeCell ref="H9:H10"/>
    <mergeCell ref="A6:N6"/>
    <mergeCell ref="A8:B9"/>
    <mergeCell ref="C8:C10"/>
    <mergeCell ref="D8:D10"/>
    <mergeCell ref="N8:N10"/>
    <mergeCell ref="J9:J10"/>
    <mergeCell ref="F4:N4"/>
    <mergeCell ref="K9:K10"/>
    <mergeCell ref="L9:L10"/>
  </mergeCells>
  <phoneticPr fontId="35" type="noConversion"/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8"/>
  <sheetViews>
    <sheetView tabSelected="1" view="pageBreakPreview" zoomScale="60" workbookViewId="0">
      <selection activeCell="I2" sqref="I2:O2"/>
    </sheetView>
  </sheetViews>
  <sheetFormatPr defaultRowHeight="15" x14ac:dyDescent="0.25"/>
  <cols>
    <col min="1" max="5" width="9.140625" style="4"/>
    <col min="6" max="6" width="21" style="4" customWidth="1"/>
    <col min="7" max="7" width="15.28515625" style="4" customWidth="1"/>
    <col min="8" max="8" width="13.7109375" style="4" customWidth="1"/>
    <col min="9" max="13" width="9.140625" style="4"/>
    <col min="14" max="14" width="8.85546875" style="4"/>
    <col min="15" max="15" width="9.140625" style="4"/>
  </cols>
  <sheetData>
    <row r="2" spans="1:17" ht="71.25" customHeight="1" x14ac:dyDescent="0.25">
      <c r="I2" s="242" t="s">
        <v>467</v>
      </c>
      <c r="J2" s="242"/>
      <c r="K2" s="242"/>
      <c r="L2" s="242"/>
      <c r="M2" s="242"/>
      <c r="N2" s="242"/>
      <c r="O2" s="242"/>
    </row>
    <row r="4" spans="1:17" ht="52.5" customHeight="1" x14ac:dyDescent="0.25">
      <c r="A4" s="86"/>
      <c r="B4" s="86"/>
      <c r="C4" s="86"/>
      <c r="D4" s="86"/>
      <c r="E4" s="86"/>
      <c r="F4" s="86"/>
      <c r="G4" s="86"/>
      <c r="H4" s="259" t="s">
        <v>351</v>
      </c>
      <c r="I4" s="259"/>
      <c r="J4" s="259"/>
      <c r="K4" s="259"/>
      <c r="L4" s="259"/>
      <c r="M4" s="259"/>
      <c r="N4" s="44"/>
    </row>
    <row r="5" spans="1:17" ht="15.75" x14ac:dyDescent="0.25">
      <c r="A5" s="262" t="s">
        <v>275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88"/>
    </row>
    <row r="6" spans="1:17" ht="15.75" x14ac:dyDescent="0.25">
      <c r="A6" s="87"/>
      <c r="B6" s="87"/>
      <c r="C6" s="87"/>
      <c r="D6" s="87"/>
      <c r="E6" s="87"/>
      <c r="F6" s="88"/>
      <c r="G6" s="88"/>
      <c r="H6" s="88"/>
      <c r="I6" s="88"/>
      <c r="J6" s="88"/>
      <c r="K6" s="88"/>
      <c r="L6" s="88"/>
      <c r="M6" s="88"/>
      <c r="N6" s="88"/>
    </row>
    <row r="7" spans="1:17" ht="45" x14ac:dyDescent="0.25">
      <c r="A7" s="258" t="s">
        <v>1</v>
      </c>
      <c r="B7" s="258"/>
      <c r="C7" s="258"/>
      <c r="D7" s="258"/>
      <c r="E7" s="30" t="s">
        <v>276</v>
      </c>
      <c r="F7" s="26" t="s">
        <v>277</v>
      </c>
      <c r="G7" s="26" t="s">
        <v>278</v>
      </c>
      <c r="H7" s="26" t="s">
        <v>4</v>
      </c>
      <c r="I7" s="26" t="s">
        <v>5</v>
      </c>
      <c r="J7" s="26" t="s">
        <v>47</v>
      </c>
      <c r="K7" s="26" t="s">
        <v>48</v>
      </c>
      <c r="L7" s="26" t="s">
        <v>49</v>
      </c>
      <c r="M7" s="26" t="s">
        <v>50</v>
      </c>
      <c r="N7" s="26" t="s">
        <v>55</v>
      </c>
      <c r="O7" s="26" t="s">
        <v>358</v>
      </c>
      <c r="P7" s="26" t="s">
        <v>439</v>
      </c>
      <c r="Q7" s="26" t="s">
        <v>440</v>
      </c>
    </row>
    <row r="8" spans="1:17" ht="37.5" customHeight="1" x14ac:dyDescent="0.25">
      <c r="A8" s="89" t="s">
        <v>27</v>
      </c>
      <c r="B8" s="3"/>
      <c r="D8" s="90"/>
      <c r="E8" s="90"/>
      <c r="F8" s="260" t="s">
        <v>461</v>
      </c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</row>
    <row r="9" spans="1:17" ht="30" customHeight="1" x14ac:dyDescent="0.25">
      <c r="A9" s="91" t="s">
        <v>27</v>
      </c>
      <c r="B9" s="92">
        <v>1</v>
      </c>
      <c r="C9" s="93"/>
      <c r="D9" s="93"/>
      <c r="E9" s="93"/>
      <c r="F9" s="261" t="s">
        <v>269</v>
      </c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</row>
    <row r="10" spans="1:17" ht="15" customHeight="1" x14ac:dyDescent="0.25">
      <c r="A10" s="92"/>
      <c r="B10" s="92"/>
      <c r="C10" s="93"/>
      <c r="D10" s="93"/>
      <c r="E10" s="93"/>
      <c r="F10" s="258" t="s">
        <v>279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</row>
    <row r="11" spans="1:17" ht="15" customHeight="1" x14ac:dyDescent="0.25">
      <c r="A11" s="91" t="s">
        <v>27</v>
      </c>
      <c r="B11" s="92">
        <v>2</v>
      </c>
      <c r="C11" s="93"/>
      <c r="D11" s="93"/>
      <c r="E11" s="93"/>
      <c r="F11" s="261" t="s">
        <v>271</v>
      </c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</row>
    <row r="12" spans="1:17" ht="15" customHeight="1" x14ac:dyDescent="0.25">
      <c r="A12" s="92"/>
      <c r="B12" s="92"/>
      <c r="C12" s="93"/>
      <c r="D12" s="93"/>
      <c r="E12" s="93"/>
      <c r="F12" s="258" t="s">
        <v>279</v>
      </c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</row>
    <row r="13" spans="1:17" ht="15" customHeight="1" x14ac:dyDescent="0.25">
      <c r="A13" s="91" t="s">
        <v>27</v>
      </c>
      <c r="B13" s="92">
        <v>3</v>
      </c>
      <c r="C13" s="93"/>
      <c r="D13" s="93"/>
      <c r="E13" s="93"/>
      <c r="F13" s="261" t="s">
        <v>33</v>
      </c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</row>
    <row r="14" spans="1:17" ht="15" customHeight="1" x14ac:dyDescent="0.25">
      <c r="A14" s="92"/>
      <c r="B14" s="92"/>
      <c r="C14" s="93"/>
      <c r="D14" s="93"/>
      <c r="E14" s="93"/>
      <c r="F14" s="258" t="s">
        <v>279</v>
      </c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</row>
    <row r="15" spans="1:17" ht="15" customHeight="1" x14ac:dyDescent="0.25">
      <c r="A15" s="91" t="s">
        <v>27</v>
      </c>
      <c r="B15" s="92">
        <v>4</v>
      </c>
      <c r="C15" s="93"/>
      <c r="D15" s="93"/>
      <c r="E15" s="93"/>
      <c r="F15" s="261" t="s">
        <v>272</v>
      </c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</row>
    <row r="16" spans="1:17" ht="15" customHeight="1" x14ac:dyDescent="0.25">
      <c r="A16" s="92"/>
      <c r="B16" s="92"/>
      <c r="C16" s="93"/>
      <c r="D16" s="93"/>
      <c r="E16" s="93"/>
      <c r="F16" s="258" t="s">
        <v>279</v>
      </c>
      <c r="G16" s="258"/>
      <c r="H16" s="258"/>
      <c r="I16" s="258"/>
      <c r="J16" s="258"/>
      <c r="K16" s="258"/>
      <c r="L16" s="258"/>
      <c r="M16" s="258"/>
      <c r="N16" s="258"/>
      <c r="O16" s="258"/>
      <c r="P16" s="258"/>
      <c r="Q16" s="258"/>
    </row>
    <row r="17" spans="1:17" ht="15" customHeight="1" x14ac:dyDescent="0.25">
      <c r="A17" s="91" t="s">
        <v>27</v>
      </c>
      <c r="B17" s="92">
        <v>5</v>
      </c>
      <c r="C17" s="93"/>
      <c r="D17" s="93"/>
      <c r="E17" s="93"/>
      <c r="F17" s="257" t="s">
        <v>216</v>
      </c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</row>
    <row r="18" spans="1:17" ht="15" customHeight="1" x14ac:dyDescent="0.25">
      <c r="A18" s="93"/>
      <c r="B18" s="93"/>
      <c r="C18" s="93"/>
      <c r="D18" s="93"/>
      <c r="E18" s="93"/>
      <c r="F18" s="258" t="s">
        <v>279</v>
      </c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</row>
  </sheetData>
  <mergeCells count="15">
    <mergeCell ref="F17:Q17"/>
    <mergeCell ref="F18:Q18"/>
    <mergeCell ref="I2:O2"/>
    <mergeCell ref="H4:M4"/>
    <mergeCell ref="F8:Q8"/>
    <mergeCell ref="F9:Q9"/>
    <mergeCell ref="F10:Q10"/>
    <mergeCell ref="A5:M5"/>
    <mergeCell ref="A7:D7"/>
    <mergeCell ref="F11:Q11"/>
    <mergeCell ref="F12:Q12"/>
    <mergeCell ref="F13:Q13"/>
    <mergeCell ref="F14:Q14"/>
    <mergeCell ref="F15:Q15"/>
    <mergeCell ref="F16:Q1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view="pageBreakPreview" zoomScale="60" zoomScaleNormal="62" workbookViewId="0">
      <selection activeCell="T4" sqref="T4"/>
    </sheetView>
  </sheetViews>
  <sheetFormatPr defaultRowHeight="15" x14ac:dyDescent="0.25"/>
  <cols>
    <col min="4" max="5" width="9.140625" style="4"/>
    <col min="6" max="6" width="77.7109375" style="4" customWidth="1"/>
    <col min="7" max="7" width="53.42578125" style="4" customWidth="1"/>
    <col min="8" max="8" width="9" style="4" customWidth="1"/>
    <col min="9" max="10" width="9.140625" style="4"/>
    <col min="11" max="11" width="18.28515625" style="4" customWidth="1"/>
    <col min="12" max="12" width="12.28515625" style="4" customWidth="1"/>
    <col min="13" max="17" width="15.5703125" style="4" customWidth="1"/>
    <col min="18" max="18" width="11.7109375" style="4" customWidth="1"/>
    <col min="19" max="19" width="14.28515625" style="4" customWidth="1"/>
    <col min="20" max="20" width="14.140625" customWidth="1"/>
    <col min="21" max="21" width="14.85546875" customWidth="1"/>
  </cols>
  <sheetData>
    <row r="1" spans="1:21" ht="15.75" x14ac:dyDescent="0.25">
      <c r="A1" s="18"/>
      <c r="B1" s="18"/>
      <c r="C1" s="18"/>
      <c r="D1" s="48"/>
      <c r="E1" s="48"/>
      <c r="F1" s="48"/>
      <c r="G1" s="48"/>
      <c r="H1" s="48"/>
      <c r="I1" s="48"/>
      <c r="J1" s="48"/>
      <c r="K1" s="48"/>
      <c r="L1" s="48"/>
      <c r="M1" s="242"/>
      <c r="N1" s="242"/>
      <c r="O1" s="242"/>
      <c r="P1" s="242"/>
      <c r="Q1" s="242"/>
    </row>
    <row r="2" spans="1:21" ht="57" customHeight="1" x14ac:dyDescent="0.25">
      <c r="A2" s="18"/>
      <c r="B2" s="18"/>
      <c r="C2" s="18"/>
      <c r="D2" s="48"/>
      <c r="E2" s="48"/>
      <c r="F2" s="48"/>
      <c r="G2" s="48"/>
      <c r="H2" s="48"/>
      <c r="I2" s="48"/>
      <c r="J2" s="48"/>
      <c r="K2" s="48"/>
      <c r="L2" s="48"/>
      <c r="M2" s="242" t="s">
        <v>463</v>
      </c>
      <c r="N2" s="242"/>
      <c r="O2" s="242"/>
      <c r="P2" s="242"/>
      <c r="Q2" s="242"/>
      <c r="R2" s="242"/>
      <c r="S2" s="242"/>
      <c r="T2" s="242"/>
    </row>
    <row r="3" spans="1:21" ht="15.75" x14ac:dyDescent="0.25">
      <c r="A3" s="18"/>
      <c r="B3" s="18"/>
      <c r="C3" s="18"/>
      <c r="D3" s="48"/>
      <c r="E3" s="48"/>
      <c r="F3" s="48"/>
      <c r="G3" s="48"/>
      <c r="H3" s="48"/>
      <c r="I3" s="48"/>
      <c r="J3" s="48"/>
      <c r="K3" s="48"/>
      <c r="L3" s="48"/>
      <c r="M3" s="49"/>
      <c r="N3" s="49"/>
      <c r="O3" s="49"/>
      <c r="P3" s="49"/>
      <c r="Q3" s="49"/>
    </row>
    <row r="4" spans="1:21" ht="52.5" customHeight="1" x14ac:dyDescent="0.25">
      <c r="A4" s="18"/>
      <c r="B4" s="18"/>
      <c r="C4" s="18"/>
      <c r="D4" s="48"/>
      <c r="E4" s="48"/>
      <c r="F4" s="48"/>
      <c r="G4" s="48"/>
      <c r="H4" s="48"/>
      <c r="I4" s="48"/>
      <c r="J4" s="48"/>
      <c r="K4" s="48"/>
      <c r="L4" s="48"/>
      <c r="M4" s="242" t="s">
        <v>415</v>
      </c>
      <c r="N4" s="242"/>
      <c r="O4" s="242"/>
      <c r="P4" s="242"/>
      <c r="Q4" s="242"/>
      <c r="R4" s="242"/>
    </row>
    <row r="5" spans="1:21" ht="15.75" x14ac:dyDescent="0.25">
      <c r="A5" s="27"/>
      <c r="B5" s="27"/>
      <c r="C5" s="27"/>
      <c r="D5" s="48"/>
      <c r="E5" s="48"/>
      <c r="F5" s="48"/>
      <c r="G5" s="48"/>
      <c r="H5" s="48"/>
      <c r="I5" s="48"/>
      <c r="J5" s="48"/>
      <c r="K5" s="48"/>
      <c r="L5" s="48"/>
      <c r="M5" s="49"/>
      <c r="N5" s="49"/>
      <c r="O5" s="49"/>
      <c r="P5" s="49"/>
      <c r="Q5" s="49"/>
    </row>
    <row r="6" spans="1:21" ht="15.75" customHeight="1" x14ac:dyDescent="0.25">
      <c r="A6" s="28"/>
      <c r="B6" s="28"/>
      <c r="C6" s="28"/>
      <c r="D6" s="316" t="s">
        <v>357</v>
      </c>
      <c r="E6" s="316"/>
      <c r="F6" s="316"/>
      <c r="G6" s="316"/>
      <c r="H6" s="316"/>
      <c r="I6" s="316"/>
      <c r="J6" s="316"/>
      <c r="K6" s="316"/>
      <c r="L6" s="316"/>
      <c r="M6" s="106"/>
      <c r="N6" s="106"/>
      <c r="O6" s="106"/>
      <c r="P6" s="106"/>
      <c r="Q6" s="107"/>
    </row>
    <row r="7" spans="1:21" x14ac:dyDescent="0.25">
      <c r="A7" s="28"/>
      <c r="B7" s="28"/>
      <c r="C7" s="2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7"/>
    </row>
    <row r="8" spans="1:21" ht="15.75" customHeight="1" x14ac:dyDescent="0.25">
      <c r="A8" s="317" t="s">
        <v>1</v>
      </c>
      <c r="B8" s="318"/>
      <c r="C8" s="318"/>
      <c r="D8" s="318"/>
      <c r="E8" s="319"/>
      <c r="F8" s="320" t="s">
        <v>280</v>
      </c>
      <c r="G8" s="320"/>
      <c r="H8" s="321" t="s">
        <v>281</v>
      </c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3"/>
    </row>
    <row r="9" spans="1:21" ht="15.75" x14ac:dyDescent="0.25">
      <c r="A9" s="10" t="s">
        <v>6</v>
      </c>
      <c r="B9" s="10" t="s">
        <v>7</v>
      </c>
      <c r="C9" s="10" t="s">
        <v>66</v>
      </c>
      <c r="D9" s="12" t="s">
        <v>67</v>
      </c>
      <c r="E9" s="12" t="s">
        <v>282</v>
      </c>
      <c r="F9" s="320" t="s">
        <v>265</v>
      </c>
      <c r="G9" s="320"/>
      <c r="H9" s="199" t="s">
        <v>276</v>
      </c>
      <c r="I9" s="199" t="s">
        <v>283</v>
      </c>
      <c r="J9" s="199" t="s">
        <v>284</v>
      </c>
      <c r="K9" s="199" t="s">
        <v>285</v>
      </c>
      <c r="L9" s="199" t="s">
        <v>286</v>
      </c>
      <c r="M9" s="199" t="s">
        <v>5</v>
      </c>
      <c r="N9" s="199" t="s">
        <v>47</v>
      </c>
      <c r="O9" s="199" t="s">
        <v>416</v>
      </c>
      <c r="P9" s="199" t="s">
        <v>49</v>
      </c>
      <c r="Q9" s="202" t="s">
        <v>50</v>
      </c>
      <c r="R9" s="200" t="s">
        <v>311</v>
      </c>
      <c r="S9" s="199" t="s">
        <v>358</v>
      </c>
      <c r="T9" s="198" t="s">
        <v>439</v>
      </c>
      <c r="U9" s="198" t="s">
        <v>440</v>
      </c>
    </row>
    <row r="10" spans="1:21" ht="15.75" customHeight="1" x14ac:dyDescent="0.25">
      <c r="A10" s="304" t="s">
        <v>27</v>
      </c>
      <c r="B10" s="306">
        <v>0</v>
      </c>
      <c r="C10" s="306"/>
      <c r="D10" s="308"/>
      <c r="E10" s="308"/>
      <c r="F10" s="310" t="s">
        <v>366</v>
      </c>
      <c r="G10" s="109" t="s">
        <v>287</v>
      </c>
      <c r="H10" s="110">
        <v>461</v>
      </c>
      <c r="I10" s="109"/>
      <c r="J10" s="109"/>
      <c r="K10" s="109"/>
      <c r="L10" s="109"/>
      <c r="M10" s="111">
        <f>M12+M68</f>
        <v>111496.13</v>
      </c>
      <c r="N10" s="112">
        <v>18587.59</v>
      </c>
      <c r="O10" s="112">
        <f t="shared" ref="O10:U10" si="0">O12+O68</f>
        <v>42486.600000000006</v>
      </c>
      <c r="P10" s="113">
        <f t="shared" si="0"/>
        <v>250142.40000000002</v>
      </c>
      <c r="Q10" s="203">
        <f t="shared" si="0"/>
        <v>174969.30000000002</v>
      </c>
      <c r="R10" s="114">
        <f t="shared" si="0"/>
        <v>1965.38</v>
      </c>
      <c r="S10" s="114">
        <f t="shared" si="0"/>
        <v>651</v>
      </c>
      <c r="T10" s="114">
        <f t="shared" si="0"/>
        <v>651.1</v>
      </c>
      <c r="U10" s="113">
        <f t="shared" si="0"/>
        <v>683.2</v>
      </c>
    </row>
    <row r="11" spans="1:21" ht="86.25" customHeight="1" x14ac:dyDescent="0.25">
      <c r="A11" s="305"/>
      <c r="B11" s="307"/>
      <c r="C11" s="307"/>
      <c r="D11" s="309"/>
      <c r="E11" s="309"/>
      <c r="F11" s="311"/>
      <c r="G11" s="115" t="s">
        <v>434</v>
      </c>
      <c r="H11" s="116" t="s">
        <v>288</v>
      </c>
      <c r="I11" s="115"/>
      <c r="J11" s="115"/>
      <c r="K11" s="115"/>
      <c r="L11" s="115"/>
      <c r="M11" s="117"/>
      <c r="N11" s="117"/>
      <c r="O11" s="117"/>
      <c r="P11" s="117"/>
      <c r="Q11" s="204"/>
      <c r="S11" s="59"/>
      <c r="T11" s="59"/>
      <c r="U11" s="59"/>
    </row>
    <row r="12" spans="1:21" ht="21" customHeight="1" x14ac:dyDescent="0.25">
      <c r="A12" s="312" t="s">
        <v>27</v>
      </c>
      <c r="B12" s="312" t="s">
        <v>68</v>
      </c>
      <c r="C12" s="312"/>
      <c r="D12" s="313"/>
      <c r="E12" s="314"/>
      <c r="F12" s="303" t="s">
        <v>289</v>
      </c>
      <c r="G12" s="51" t="s">
        <v>290</v>
      </c>
      <c r="H12" s="57"/>
      <c r="I12" s="57"/>
      <c r="J12" s="57"/>
      <c r="K12" s="57"/>
      <c r="L12" s="57"/>
      <c r="M12" s="111">
        <f>M28+M63+M19</f>
        <v>111495.13</v>
      </c>
      <c r="N12" s="112">
        <v>18587.59</v>
      </c>
      <c r="O12" s="113">
        <f>O19+O39+O44+O49+O51+O61+O62+O64+O66+O16+O24+O34+O35+O65+O67</f>
        <v>42486.600000000006</v>
      </c>
      <c r="P12" s="113">
        <f>P13+P14</f>
        <v>250141.40000000002</v>
      </c>
      <c r="Q12" s="203">
        <f>Q13+Q14</f>
        <v>174969.30000000002</v>
      </c>
      <c r="R12" s="114">
        <f t="shared" ref="R12:S12" si="1">R13+R14</f>
        <v>1964.38</v>
      </c>
      <c r="S12" s="114">
        <f t="shared" si="1"/>
        <v>650</v>
      </c>
      <c r="T12" s="114">
        <f t="shared" ref="T12:U12" si="2">T13+T14</f>
        <v>650</v>
      </c>
      <c r="U12" s="113">
        <f t="shared" si="2"/>
        <v>682</v>
      </c>
    </row>
    <row r="13" spans="1:21" ht="15.75" x14ac:dyDescent="0.25">
      <c r="A13" s="312"/>
      <c r="B13" s="312"/>
      <c r="C13" s="312"/>
      <c r="D13" s="313"/>
      <c r="E13" s="315"/>
      <c r="F13" s="303"/>
      <c r="G13" s="7" t="s">
        <v>308</v>
      </c>
      <c r="H13" s="58">
        <v>461</v>
      </c>
      <c r="I13" s="58"/>
      <c r="J13" s="58"/>
      <c r="K13" s="58"/>
      <c r="L13" s="58"/>
      <c r="M13" s="118"/>
      <c r="N13" s="118"/>
      <c r="O13" s="119">
        <f>O16+O24+O34+O35+O65+O66+O67</f>
        <v>42486.600000000006</v>
      </c>
      <c r="P13" s="119">
        <f>P43+P44+P46+P47+P48+P49+P50+P51+P53+P54+P52+P55+P56+P58+P59+P60+P61+P65+P20+P21+P16+P42+0.2</f>
        <v>241965.00000000003</v>
      </c>
      <c r="Q13" s="205">
        <f>Q43+Q44+Q46+Q47+Q48+Q49+Q50+Q51+Q53+Q54+Q52+Q55+Q56+Q58+Q59+Q60+Q61+Q65+Q20+Q21+Q16+Q42+0.2</f>
        <v>84618.1</v>
      </c>
      <c r="R13" s="120">
        <f>R65</f>
        <v>1314.38</v>
      </c>
      <c r="S13" s="120">
        <f>S65</f>
        <v>0</v>
      </c>
      <c r="T13" s="120">
        <f>T65</f>
        <v>0</v>
      </c>
      <c r="U13" s="118">
        <f>U65</f>
        <v>0</v>
      </c>
    </row>
    <row r="14" spans="1:21" ht="15.75" x14ac:dyDescent="0.25">
      <c r="A14" s="142"/>
      <c r="B14" s="142"/>
      <c r="C14" s="142"/>
      <c r="D14" s="55"/>
      <c r="E14" s="85"/>
      <c r="F14" s="56"/>
      <c r="G14" s="7" t="s">
        <v>417</v>
      </c>
      <c r="H14" s="58">
        <v>466</v>
      </c>
      <c r="I14" s="58"/>
      <c r="J14" s="58"/>
      <c r="K14" s="58"/>
      <c r="L14" s="58"/>
      <c r="M14" s="118"/>
      <c r="N14" s="118"/>
      <c r="O14" s="118"/>
      <c r="P14" s="119">
        <f>P38+P39+P41+P62</f>
        <v>8176.4</v>
      </c>
      <c r="Q14" s="205">
        <f>Q39+Q40+Q41+Q62+Q43+Q44+Q45+Q61+Q65+Q68</f>
        <v>90351.200000000012</v>
      </c>
      <c r="R14" s="121">
        <f>R39+R40+R41+R62</f>
        <v>650</v>
      </c>
      <c r="S14" s="121">
        <f>S39+S40+S41+S62</f>
        <v>650</v>
      </c>
      <c r="T14" s="121">
        <f>T39+T40+T41+T62</f>
        <v>650</v>
      </c>
      <c r="U14" s="119">
        <f>U39+U40+U41+U62</f>
        <v>682</v>
      </c>
    </row>
    <row r="15" spans="1:21" ht="69" customHeight="1" x14ac:dyDescent="0.25">
      <c r="A15" s="149" t="s">
        <v>27</v>
      </c>
      <c r="B15" s="149" t="s">
        <v>68</v>
      </c>
      <c r="C15" s="149" t="s">
        <v>76</v>
      </c>
      <c r="D15" s="150" t="s">
        <v>105</v>
      </c>
      <c r="E15" s="150" t="s">
        <v>68</v>
      </c>
      <c r="F15" s="61" t="s">
        <v>106</v>
      </c>
      <c r="G15" s="62" t="s">
        <v>308</v>
      </c>
      <c r="H15" s="45" t="s">
        <v>292</v>
      </c>
      <c r="I15" s="45" t="s">
        <v>121</v>
      </c>
      <c r="J15" s="45" t="s">
        <v>27</v>
      </c>
      <c r="K15" s="45" t="s">
        <v>293</v>
      </c>
      <c r="L15" s="3">
        <v>244</v>
      </c>
      <c r="M15" s="122">
        <v>0</v>
      </c>
      <c r="N15" s="122">
        <v>0</v>
      </c>
      <c r="O15" s="122">
        <v>0</v>
      </c>
      <c r="P15" s="122">
        <v>0</v>
      </c>
      <c r="Q15" s="19">
        <v>0</v>
      </c>
      <c r="R15" s="123"/>
      <c r="S15" s="59"/>
      <c r="T15" s="59"/>
      <c r="U15" s="59"/>
    </row>
    <row r="16" spans="1:21" ht="31.5" x14ac:dyDescent="0.25">
      <c r="A16" s="147" t="s">
        <v>27</v>
      </c>
      <c r="B16" s="147" t="s">
        <v>68</v>
      </c>
      <c r="C16" s="147" t="s">
        <v>76</v>
      </c>
      <c r="D16" s="148" t="s">
        <v>112</v>
      </c>
      <c r="E16" s="148"/>
      <c r="F16" s="96" t="s">
        <v>418</v>
      </c>
      <c r="G16" s="63" t="s">
        <v>71</v>
      </c>
      <c r="H16" s="45" t="s">
        <v>292</v>
      </c>
      <c r="I16" s="45" t="s">
        <v>121</v>
      </c>
      <c r="J16" s="45" t="s">
        <v>27</v>
      </c>
      <c r="K16" s="45" t="s">
        <v>363</v>
      </c>
      <c r="L16" s="3">
        <v>244</v>
      </c>
      <c r="M16" s="122"/>
      <c r="N16" s="122"/>
      <c r="O16" s="122">
        <v>7231.5</v>
      </c>
      <c r="P16" s="151">
        <v>3026.5</v>
      </c>
      <c r="Q16" s="19">
        <v>918.8</v>
      </c>
      <c r="R16" s="122">
        <v>0</v>
      </c>
      <c r="S16" s="122">
        <v>0</v>
      </c>
      <c r="T16" s="122">
        <v>0</v>
      </c>
      <c r="U16" s="122">
        <v>0</v>
      </c>
    </row>
    <row r="17" spans="1:21" ht="94.5" x14ac:dyDescent="0.25">
      <c r="A17" s="147" t="s">
        <v>27</v>
      </c>
      <c r="B17" s="147" t="s">
        <v>68</v>
      </c>
      <c r="C17" s="147" t="s">
        <v>76</v>
      </c>
      <c r="D17" s="148" t="s">
        <v>112</v>
      </c>
      <c r="E17" s="148"/>
      <c r="F17" s="96" t="s">
        <v>115</v>
      </c>
      <c r="G17" s="63"/>
      <c r="H17" s="45"/>
      <c r="I17" s="45"/>
      <c r="J17" s="45"/>
      <c r="K17" s="45"/>
      <c r="L17" s="3"/>
      <c r="M17" s="122"/>
      <c r="N17" s="122"/>
      <c r="O17" s="122"/>
      <c r="P17" s="122"/>
      <c r="Q17" s="19"/>
      <c r="R17" s="122"/>
      <c r="S17" s="122"/>
      <c r="T17" s="122"/>
      <c r="U17" s="122"/>
    </row>
    <row r="18" spans="1:21" ht="45" customHeight="1" x14ac:dyDescent="0.25">
      <c r="A18" s="14" t="s">
        <v>27</v>
      </c>
      <c r="B18" s="14" t="s">
        <v>68</v>
      </c>
      <c r="C18" s="14" t="s">
        <v>69</v>
      </c>
      <c r="D18" s="60"/>
      <c r="E18" s="60"/>
      <c r="F18" s="61" t="s">
        <v>70</v>
      </c>
      <c r="G18" s="63" t="s">
        <v>308</v>
      </c>
      <c r="H18" s="45" t="s">
        <v>292</v>
      </c>
      <c r="I18" s="45" t="s">
        <v>121</v>
      </c>
      <c r="J18" s="45" t="s">
        <v>27</v>
      </c>
      <c r="K18" s="45" t="s">
        <v>294</v>
      </c>
      <c r="L18" s="3" t="s">
        <v>295</v>
      </c>
      <c r="M18" s="12">
        <v>0</v>
      </c>
      <c r="N18" s="12">
        <v>0</v>
      </c>
      <c r="O18" s="12">
        <v>0</v>
      </c>
      <c r="P18" s="12">
        <v>0</v>
      </c>
      <c r="Q18" s="3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ht="15.75" customHeight="1" x14ac:dyDescent="0.25">
      <c r="A19" s="29" t="s">
        <v>27</v>
      </c>
      <c r="B19" s="29" t="s">
        <v>69</v>
      </c>
      <c r="C19" s="29" t="s">
        <v>76</v>
      </c>
      <c r="D19" s="66" t="s">
        <v>167</v>
      </c>
      <c r="E19" s="66"/>
      <c r="F19" s="300" t="s">
        <v>315</v>
      </c>
      <c r="G19" s="63" t="s">
        <v>291</v>
      </c>
      <c r="H19" s="45" t="s">
        <v>301</v>
      </c>
      <c r="I19" s="45" t="s">
        <v>121</v>
      </c>
      <c r="J19" s="45" t="s">
        <v>27</v>
      </c>
      <c r="K19" s="45" t="s">
        <v>316</v>
      </c>
      <c r="L19" s="3">
        <v>244</v>
      </c>
      <c r="M19" s="12">
        <v>11.6</v>
      </c>
      <c r="N19" s="12">
        <v>0</v>
      </c>
      <c r="O19" s="46">
        <v>0</v>
      </c>
      <c r="P19" s="6"/>
      <c r="Q19" s="206"/>
      <c r="R19" s="46"/>
      <c r="S19" s="59"/>
      <c r="T19" s="59"/>
      <c r="U19" s="59"/>
    </row>
    <row r="20" spans="1:21" ht="15.75" x14ac:dyDescent="0.25">
      <c r="A20" s="43"/>
      <c r="B20" s="43"/>
      <c r="C20" s="43"/>
      <c r="D20" s="64"/>
      <c r="E20" s="64"/>
      <c r="F20" s="283"/>
      <c r="G20" s="47"/>
      <c r="H20" s="45" t="s">
        <v>292</v>
      </c>
      <c r="I20" s="45" t="s">
        <v>121</v>
      </c>
      <c r="J20" s="45" t="s">
        <v>27</v>
      </c>
      <c r="K20" s="45" t="s">
        <v>316</v>
      </c>
      <c r="L20" s="3">
        <v>244</v>
      </c>
      <c r="M20" s="12"/>
      <c r="N20" s="12"/>
      <c r="O20" s="46"/>
      <c r="P20" s="124">
        <v>21.7</v>
      </c>
      <c r="Q20" s="206">
        <v>0</v>
      </c>
      <c r="R20" s="46">
        <v>0</v>
      </c>
      <c r="S20" s="46">
        <v>0</v>
      </c>
      <c r="T20" s="46">
        <v>0</v>
      </c>
      <c r="U20" s="12">
        <v>0</v>
      </c>
    </row>
    <row r="21" spans="1:21" ht="15.75" customHeight="1" x14ac:dyDescent="0.25">
      <c r="A21" s="43"/>
      <c r="B21" s="43"/>
      <c r="C21" s="43"/>
      <c r="D21" s="64"/>
      <c r="E21" s="64"/>
      <c r="F21" s="125"/>
      <c r="G21" s="47"/>
      <c r="H21" s="45" t="s">
        <v>292</v>
      </c>
      <c r="I21" s="45" t="s">
        <v>121</v>
      </c>
      <c r="J21" s="45" t="s">
        <v>27</v>
      </c>
      <c r="K21" s="45" t="s">
        <v>293</v>
      </c>
      <c r="L21" s="3">
        <v>244</v>
      </c>
      <c r="M21" s="12"/>
      <c r="N21" s="12"/>
      <c r="O21" s="46"/>
      <c r="P21" s="124">
        <v>191</v>
      </c>
      <c r="Q21" s="206">
        <v>0</v>
      </c>
      <c r="R21" s="46">
        <v>0</v>
      </c>
      <c r="S21" s="46">
        <v>0</v>
      </c>
      <c r="T21" s="46">
        <v>0</v>
      </c>
      <c r="U21" s="12">
        <v>0</v>
      </c>
    </row>
    <row r="22" spans="1:21" ht="32.25" customHeight="1" x14ac:dyDescent="0.25">
      <c r="A22" s="265" t="s">
        <v>27</v>
      </c>
      <c r="B22" s="265" t="s">
        <v>68</v>
      </c>
      <c r="C22" s="265" t="s">
        <v>121</v>
      </c>
      <c r="D22" s="275"/>
      <c r="E22" s="275"/>
      <c r="F22" s="298" t="s">
        <v>322</v>
      </c>
      <c r="G22" s="280" t="s">
        <v>308</v>
      </c>
      <c r="H22" s="45" t="s">
        <v>301</v>
      </c>
      <c r="I22" s="45" t="s">
        <v>27</v>
      </c>
      <c r="J22" s="45" t="s">
        <v>69</v>
      </c>
      <c r="K22" s="45" t="s">
        <v>319</v>
      </c>
      <c r="L22" s="3">
        <v>244</v>
      </c>
      <c r="M22" s="12"/>
      <c r="N22" s="12">
        <v>32</v>
      </c>
      <c r="O22" s="46"/>
      <c r="P22" s="6"/>
      <c r="Q22" s="206"/>
      <c r="R22" s="46"/>
      <c r="S22" s="59"/>
      <c r="T22" s="59"/>
      <c r="U22" s="59"/>
    </row>
    <row r="23" spans="1:21" ht="15.75" x14ac:dyDescent="0.25">
      <c r="A23" s="266"/>
      <c r="B23" s="266"/>
      <c r="C23" s="266"/>
      <c r="D23" s="277"/>
      <c r="E23" s="277"/>
      <c r="F23" s="299"/>
      <c r="G23" s="301"/>
      <c r="H23" s="45" t="s">
        <v>301</v>
      </c>
      <c r="I23" s="45" t="s">
        <v>27</v>
      </c>
      <c r="J23" s="45" t="s">
        <v>69</v>
      </c>
      <c r="K23" s="45" t="s">
        <v>321</v>
      </c>
      <c r="L23" s="3">
        <v>244</v>
      </c>
      <c r="M23" s="12"/>
      <c r="N23" s="12">
        <v>38</v>
      </c>
      <c r="O23" s="46"/>
      <c r="P23" s="6"/>
      <c r="Q23" s="206"/>
      <c r="R23" s="46"/>
      <c r="S23" s="59"/>
      <c r="T23" s="59"/>
      <c r="U23" s="59"/>
    </row>
    <row r="24" spans="1:21" ht="15.75" customHeight="1" x14ac:dyDescent="0.25">
      <c r="A24" s="267"/>
      <c r="B24" s="267"/>
      <c r="C24" s="267"/>
      <c r="D24" s="282"/>
      <c r="E24" s="282"/>
      <c r="F24" s="282"/>
      <c r="G24" s="284"/>
      <c r="H24" s="45" t="s">
        <v>292</v>
      </c>
      <c r="I24" s="45" t="s">
        <v>27</v>
      </c>
      <c r="J24" s="45" t="s">
        <v>69</v>
      </c>
      <c r="K24" s="45" t="s">
        <v>321</v>
      </c>
      <c r="L24" s="3">
        <v>414</v>
      </c>
      <c r="M24" s="12"/>
      <c r="N24" s="12"/>
      <c r="O24" s="46">
        <v>56.5</v>
      </c>
      <c r="P24" s="6"/>
      <c r="Q24" s="206"/>
      <c r="R24" s="46"/>
      <c r="S24" s="59"/>
      <c r="T24" s="59"/>
      <c r="U24" s="59"/>
    </row>
    <row r="25" spans="1:21" ht="15.75" x14ac:dyDescent="0.25">
      <c r="A25" s="29" t="s">
        <v>27</v>
      </c>
      <c r="B25" s="29" t="s">
        <v>126</v>
      </c>
      <c r="C25" s="29" t="s">
        <v>27</v>
      </c>
      <c r="D25" s="66" t="s">
        <v>28</v>
      </c>
      <c r="E25" s="67"/>
      <c r="F25" s="68" t="s">
        <v>130</v>
      </c>
      <c r="G25" s="63" t="s">
        <v>308</v>
      </c>
      <c r="H25" s="45"/>
      <c r="I25" s="45"/>
      <c r="J25" s="45"/>
      <c r="K25" s="45"/>
      <c r="L25" s="3"/>
      <c r="M25" s="12">
        <f>SUM(M26:M27)</f>
        <v>0</v>
      </c>
      <c r="N25" s="126"/>
      <c r="O25" s="126"/>
      <c r="P25" s="126"/>
      <c r="Q25" s="45"/>
      <c r="R25" s="123"/>
      <c r="S25" s="59"/>
      <c r="T25" s="59"/>
      <c r="U25" s="59"/>
    </row>
    <row r="26" spans="1:21" ht="15.75" customHeight="1" x14ac:dyDescent="0.25">
      <c r="A26" s="265" t="s">
        <v>27</v>
      </c>
      <c r="B26" s="265" t="s">
        <v>126</v>
      </c>
      <c r="C26" s="265" t="s">
        <v>27</v>
      </c>
      <c r="D26" s="275" t="s">
        <v>28</v>
      </c>
      <c r="E26" s="275" t="s">
        <v>86</v>
      </c>
      <c r="F26" s="298" t="s">
        <v>296</v>
      </c>
      <c r="G26" s="280" t="s">
        <v>308</v>
      </c>
      <c r="H26" s="3">
        <v>456</v>
      </c>
      <c r="I26" s="3">
        <v>11</v>
      </c>
      <c r="J26" s="3">
        <v>1</v>
      </c>
      <c r="K26" s="45" t="s">
        <v>297</v>
      </c>
      <c r="L26" s="3">
        <v>244</v>
      </c>
      <c r="M26" s="12"/>
      <c r="N26" s="126"/>
      <c r="O26" s="126"/>
      <c r="P26" s="126"/>
      <c r="Q26" s="45"/>
      <c r="R26" s="123"/>
      <c r="S26" s="59"/>
      <c r="T26" s="59"/>
      <c r="U26" s="59"/>
    </row>
    <row r="27" spans="1:21" ht="15.75" customHeight="1" x14ac:dyDescent="0.25">
      <c r="A27" s="272"/>
      <c r="B27" s="272"/>
      <c r="C27" s="272"/>
      <c r="D27" s="276"/>
      <c r="E27" s="276"/>
      <c r="F27" s="302"/>
      <c r="G27" s="281"/>
      <c r="H27" s="3">
        <v>456</v>
      </c>
      <c r="I27" s="3">
        <v>11</v>
      </c>
      <c r="J27" s="3">
        <v>1</v>
      </c>
      <c r="K27" s="45" t="s">
        <v>298</v>
      </c>
      <c r="L27" s="3">
        <v>244</v>
      </c>
      <c r="M27" s="12"/>
      <c r="N27" s="126"/>
      <c r="O27" s="126"/>
      <c r="P27" s="126"/>
      <c r="Q27" s="45"/>
      <c r="R27" s="123"/>
      <c r="S27" s="59"/>
      <c r="T27" s="59"/>
      <c r="U27" s="59"/>
    </row>
    <row r="28" spans="1:21" ht="66.75" customHeight="1" x14ac:dyDescent="0.25">
      <c r="A28" s="29" t="s">
        <v>27</v>
      </c>
      <c r="B28" s="29" t="s">
        <v>126</v>
      </c>
      <c r="C28" s="29" t="s">
        <v>27</v>
      </c>
      <c r="D28" s="66" t="s">
        <v>32</v>
      </c>
      <c r="E28" s="67"/>
      <c r="F28" s="69" t="s">
        <v>299</v>
      </c>
      <c r="G28" s="63" t="s">
        <v>308</v>
      </c>
      <c r="H28" s="3"/>
      <c r="I28" s="3"/>
      <c r="J28" s="3"/>
      <c r="K28" s="45"/>
      <c r="L28" s="3"/>
      <c r="M28" s="12">
        <f>M30+M31</f>
        <v>111444.53</v>
      </c>
      <c r="N28" s="126"/>
      <c r="O28" s="126"/>
      <c r="P28" s="126"/>
      <c r="Q28" s="45"/>
      <c r="R28" s="123"/>
      <c r="S28" s="59"/>
      <c r="T28" s="59"/>
      <c r="U28" s="59"/>
    </row>
    <row r="29" spans="1:21" ht="15.75" customHeight="1" x14ac:dyDescent="0.25">
      <c r="A29" s="265" t="s">
        <v>27</v>
      </c>
      <c r="B29" s="265" t="s">
        <v>126</v>
      </c>
      <c r="C29" s="265" t="s">
        <v>27</v>
      </c>
      <c r="D29" s="275" t="s">
        <v>32</v>
      </c>
      <c r="E29" s="275" t="s">
        <v>144</v>
      </c>
      <c r="F29" s="298" t="s">
        <v>300</v>
      </c>
      <c r="G29" s="280" t="s">
        <v>308</v>
      </c>
      <c r="H29" s="3">
        <v>456</v>
      </c>
      <c r="I29" s="45" t="s">
        <v>27</v>
      </c>
      <c r="J29" s="45" t="s">
        <v>75</v>
      </c>
      <c r="K29" s="45" t="s">
        <v>297</v>
      </c>
      <c r="L29" s="3">
        <v>244</v>
      </c>
      <c r="M29" s="12">
        <v>212</v>
      </c>
      <c r="N29" s="126"/>
      <c r="O29" s="126"/>
      <c r="P29" s="126"/>
      <c r="Q29" s="45"/>
      <c r="R29" s="123"/>
      <c r="S29" s="59"/>
      <c r="T29" s="59"/>
      <c r="U29" s="59"/>
    </row>
    <row r="30" spans="1:21" ht="15.75" customHeight="1" x14ac:dyDescent="0.25">
      <c r="A30" s="272"/>
      <c r="B30" s="272"/>
      <c r="C30" s="272"/>
      <c r="D30" s="276"/>
      <c r="E30" s="276"/>
      <c r="F30" s="302"/>
      <c r="G30" s="281"/>
      <c r="H30" s="45" t="s">
        <v>301</v>
      </c>
      <c r="I30" s="45" t="s">
        <v>27</v>
      </c>
      <c r="J30" s="45" t="s">
        <v>75</v>
      </c>
      <c r="K30" s="45" t="s">
        <v>298</v>
      </c>
      <c r="L30" s="3">
        <v>414</v>
      </c>
      <c r="M30" s="12">
        <v>1083.5</v>
      </c>
      <c r="N30" s="126"/>
      <c r="O30" s="126"/>
      <c r="P30" s="126"/>
      <c r="Q30" s="45"/>
      <c r="R30" s="123"/>
      <c r="S30" s="59"/>
      <c r="T30" s="59"/>
      <c r="U30" s="59"/>
    </row>
    <row r="31" spans="1:21" ht="150" x14ac:dyDescent="0.25">
      <c r="A31" s="265" t="s">
        <v>27</v>
      </c>
      <c r="B31" s="265" t="s">
        <v>126</v>
      </c>
      <c r="C31" s="265" t="s">
        <v>27</v>
      </c>
      <c r="D31" s="275" t="s">
        <v>32</v>
      </c>
      <c r="E31" s="275" t="s">
        <v>146</v>
      </c>
      <c r="F31" s="69" t="s">
        <v>302</v>
      </c>
      <c r="G31" s="280" t="s">
        <v>433</v>
      </c>
      <c r="H31" s="45"/>
      <c r="I31" s="45"/>
      <c r="J31" s="45"/>
      <c r="K31" s="45"/>
      <c r="L31" s="3"/>
      <c r="M31" s="12">
        <f>M32+M33+M36+M37</f>
        <v>110361.03</v>
      </c>
      <c r="N31" s="127"/>
      <c r="O31" s="126"/>
      <c r="P31" s="126"/>
      <c r="Q31" s="45"/>
      <c r="R31" s="123"/>
      <c r="S31" s="59"/>
      <c r="T31" s="59"/>
      <c r="U31" s="59"/>
    </row>
    <row r="32" spans="1:21" ht="15.75" customHeight="1" x14ac:dyDescent="0.25">
      <c r="A32" s="266"/>
      <c r="B32" s="266"/>
      <c r="C32" s="266"/>
      <c r="D32" s="277"/>
      <c r="E32" s="277"/>
      <c r="F32" s="298" t="s">
        <v>303</v>
      </c>
      <c r="G32" s="301"/>
      <c r="H32" s="45" t="s">
        <v>301</v>
      </c>
      <c r="I32" s="45" t="s">
        <v>27</v>
      </c>
      <c r="J32" s="45" t="s">
        <v>75</v>
      </c>
      <c r="K32" s="45" t="s">
        <v>297</v>
      </c>
      <c r="L32" s="3">
        <v>414</v>
      </c>
      <c r="M32" s="12">
        <v>0.2</v>
      </c>
      <c r="N32" s="126"/>
      <c r="O32" s="126"/>
      <c r="P32" s="126"/>
      <c r="Q32" s="45"/>
      <c r="R32" s="123"/>
      <c r="S32" s="59"/>
      <c r="T32" s="59"/>
      <c r="U32" s="59"/>
    </row>
    <row r="33" spans="1:21" ht="15.75" x14ac:dyDescent="0.25">
      <c r="A33" s="266"/>
      <c r="B33" s="266"/>
      <c r="C33" s="266"/>
      <c r="D33" s="277"/>
      <c r="E33" s="277"/>
      <c r="F33" s="299"/>
      <c r="G33" s="301"/>
      <c r="H33" s="45" t="s">
        <v>301</v>
      </c>
      <c r="I33" s="45" t="s">
        <v>27</v>
      </c>
      <c r="J33" s="45" t="s">
        <v>75</v>
      </c>
      <c r="K33" s="45" t="s">
        <v>298</v>
      </c>
      <c r="L33" s="3">
        <v>414</v>
      </c>
      <c r="M33" s="12">
        <v>107157.8</v>
      </c>
      <c r="N33" s="126"/>
      <c r="O33" s="126"/>
      <c r="P33" s="126"/>
      <c r="Q33" s="45"/>
      <c r="R33" s="123"/>
      <c r="S33" s="59"/>
      <c r="T33" s="59"/>
      <c r="U33" s="59"/>
    </row>
    <row r="34" spans="1:21" ht="15.75" x14ac:dyDescent="0.25">
      <c r="A34" s="266"/>
      <c r="B34" s="266"/>
      <c r="C34" s="266"/>
      <c r="D34" s="277"/>
      <c r="E34" s="277"/>
      <c r="F34" s="299"/>
      <c r="G34" s="301"/>
      <c r="H34" s="45" t="s">
        <v>292</v>
      </c>
      <c r="I34" s="45" t="s">
        <v>27</v>
      </c>
      <c r="J34" s="45" t="s">
        <v>69</v>
      </c>
      <c r="K34" s="45" t="s">
        <v>320</v>
      </c>
      <c r="L34" s="3">
        <v>414</v>
      </c>
      <c r="M34" s="12">
        <v>0</v>
      </c>
      <c r="N34" s="12">
        <v>17.920999999999999</v>
      </c>
      <c r="O34" s="126" t="s">
        <v>419</v>
      </c>
      <c r="P34" s="126"/>
      <c r="Q34" s="45"/>
      <c r="R34" s="123"/>
      <c r="S34" s="59"/>
      <c r="T34" s="59"/>
      <c r="U34" s="59"/>
    </row>
    <row r="35" spans="1:21" ht="15.75" customHeight="1" x14ac:dyDescent="0.25">
      <c r="A35" s="266"/>
      <c r="B35" s="266"/>
      <c r="C35" s="266"/>
      <c r="D35" s="277"/>
      <c r="E35" s="277"/>
      <c r="F35" s="282"/>
      <c r="G35" s="301"/>
      <c r="H35" s="45" t="s">
        <v>292</v>
      </c>
      <c r="I35" s="45" t="s">
        <v>27</v>
      </c>
      <c r="J35" s="45" t="s">
        <v>75</v>
      </c>
      <c r="K35" s="45" t="s">
        <v>310</v>
      </c>
      <c r="L35" s="3">
        <v>414</v>
      </c>
      <c r="M35" s="12"/>
      <c r="N35" s="12"/>
      <c r="O35" s="126" t="s">
        <v>420</v>
      </c>
      <c r="P35" s="126"/>
      <c r="Q35" s="45"/>
      <c r="R35" s="123"/>
      <c r="S35" s="59"/>
      <c r="T35" s="59"/>
      <c r="U35" s="59"/>
    </row>
    <row r="36" spans="1:21" ht="15.75" customHeight="1" x14ac:dyDescent="0.25">
      <c r="A36" s="266"/>
      <c r="B36" s="266"/>
      <c r="C36" s="266"/>
      <c r="D36" s="277"/>
      <c r="E36" s="277"/>
      <c r="F36" s="298" t="s">
        <v>353</v>
      </c>
      <c r="G36" s="301"/>
      <c r="H36" s="3">
        <v>456</v>
      </c>
      <c r="I36" s="45" t="s">
        <v>165</v>
      </c>
      <c r="J36" s="45" t="s">
        <v>69</v>
      </c>
      <c r="K36" s="45" t="s">
        <v>297</v>
      </c>
      <c r="L36" s="3">
        <v>244</v>
      </c>
      <c r="M36" s="12">
        <v>71.25</v>
      </c>
      <c r="N36" s="126"/>
      <c r="O36" s="126"/>
      <c r="P36" s="126"/>
      <c r="Q36" s="45"/>
      <c r="R36" s="123"/>
      <c r="S36" s="59"/>
      <c r="T36" s="59"/>
      <c r="U36" s="59"/>
    </row>
    <row r="37" spans="1:21" ht="15.75" x14ac:dyDescent="0.25">
      <c r="A37" s="266"/>
      <c r="B37" s="266"/>
      <c r="C37" s="266"/>
      <c r="D37" s="277"/>
      <c r="E37" s="277"/>
      <c r="F37" s="302"/>
      <c r="G37" s="301"/>
      <c r="H37" s="45" t="s">
        <v>301</v>
      </c>
      <c r="I37" s="45" t="s">
        <v>165</v>
      </c>
      <c r="J37" s="45" t="s">
        <v>69</v>
      </c>
      <c r="K37" s="45" t="s">
        <v>298</v>
      </c>
      <c r="L37" s="3">
        <v>244</v>
      </c>
      <c r="M37" s="12">
        <v>3131.78</v>
      </c>
      <c r="N37" s="126"/>
      <c r="O37" s="126"/>
      <c r="P37" s="126"/>
      <c r="Q37" s="45"/>
      <c r="R37" s="123"/>
      <c r="S37" s="59"/>
      <c r="T37" s="59"/>
      <c r="U37" s="59"/>
    </row>
    <row r="38" spans="1:21" ht="15.75" customHeight="1" x14ac:dyDescent="0.25">
      <c r="A38" s="266"/>
      <c r="B38" s="266"/>
      <c r="C38" s="266"/>
      <c r="D38" s="277"/>
      <c r="E38" s="277"/>
      <c r="F38" s="300" t="s">
        <v>354</v>
      </c>
      <c r="G38" s="301"/>
      <c r="H38" s="45" t="s">
        <v>356</v>
      </c>
      <c r="I38" s="45" t="s">
        <v>121</v>
      </c>
      <c r="J38" s="45" t="s">
        <v>166</v>
      </c>
      <c r="K38" s="45" t="s">
        <v>365</v>
      </c>
      <c r="L38" s="3">
        <v>244</v>
      </c>
      <c r="M38" s="12"/>
      <c r="N38" s="126"/>
      <c r="O38" s="126"/>
      <c r="P38" s="126" t="s">
        <v>421</v>
      </c>
      <c r="Q38" s="45"/>
      <c r="R38" s="128"/>
      <c r="S38" s="59"/>
      <c r="T38" s="59"/>
      <c r="U38" s="59"/>
    </row>
    <row r="39" spans="1:21" ht="15.75" x14ac:dyDescent="0.25">
      <c r="A39" s="266"/>
      <c r="B39" s="266"/>
      <c r="C39" s="266"/>
      <c r="D39" s="277"/>
      <c r="E39" s="277"/>
      <c r="F39" s="294"/>
      <c r="G39" s="301"/>
      <c r="H39" s="45" t="s">
        <v>356</v>
      </c>
      <c r="I39" s="45" t="s">
        <v>121</v>
      </c>
      <c r="J39" s="45" t="s">
        <v>166</v>
      </c>
      <c r="K39" s="45" t="s">
        <v>310</v>
      </c>
      <c r="L39" s="3">
        <v>244</v>
      </c>
      <c r="M39" s="12"/>
      <c r="N39" s="12"/>
      <c r="O39" s="12"/>
      <c r="P39" s="12">
        <f>342.4-119</f>
        <v>223.39999999999998</v>
      </c>
      <c r="Q39" s="3"/>
      <c r="R39" s="46">
        <v>650</v>
      </c>
      <c r="S39" s="59">
        <v>325</v>
      </c>
      <c r="T39" s="59">
        <v>325</v>
      </c>
      <c r="U39" s="59">
        <v>341</v>
      </c>
    </row>
    <row r="40" spans="1:21" ht="15.75" x14ac:dyDescent="0.25">
      <c r="A40" s="266"/>
      <c r="B40" s="266"/>
      <c r="C40" s="266"/>
      <c r="D40" s="277"/>
      <c r="E40" s="277"/>
      <c r="F40" s="294"/>
      <c r="G40" s="293"/>
      <c r="H40" s="45" t="s">
        <v>356</v>
      </c>
      <c r="I40" s="45" t="s">
        <v>27</v>
      </c>
      <c r="J40" s="45" t="s">
        <v>76</v>
      </c>
      <c r="K40" s="45" t="s">
        <v>365</v>
      </c>
      <c r="L40" s="3">
        <v>414</v>
      </c>
      <c r="M40" s="12"/>
      <c r="N40" s="12"/>
      <c r="O40" s="12"/>
      <c r="P40" s="12"/>
      <c r="Q40" s="3">
        <v>6171.3</v>
      </c>
      <c r="R40" s="46"/>
      <c r="S40" s="59"/>
      <c r="T40" s="59"/>
      <c r="U40" s="59"/>
    </row>
    <row r="41" spans="1:21" ht="15.75" x14ac:dyDescent="0.25">
      <c r="A41" s="266"/>
      <c r="B41" s="266"/>
      <c r="C41" s="266"/>
      <c r="D41" s="277"/>
      <c r="E41" s="277"/>
      <c r="F41" s="295"/>
      <c r="G41" s="284"/>
      <c r="H41" s="45" t="s">
        <v>356</v>
      </c>
      <c r="I41" s="45" t="s">
        <v>27</v>
      </c>
      <c r="J41" s="45" t="s">
        <v>76</v>
      </c>
      <c r="K41" s="45" t="s">
        <v>310</v>
      </c>
      <c r="L41" s="3">
        <v>414</v>
      </c>
      <c r="M41" s="12"/>
      <c r="N41" s="12"/>
      <c r="O41" s="12"/>
      <c r="P41" s="12">
        <v>59.2</v>
      </c>
      <c r="Q41" s="3">
        <v>108.7</v>
      </c>
      <c r="R41" s="46"/>
      <c r="S41" s="59">
        <v>325</v>
      </c>
      <c r="T41" s="59">
        <v>325</v>
      </c>
      <c r="U41" s="59">
        <v>341</v>
      </c>
    </row>
    <row r="42" spans="1:21" ht="15.75" customHeight="1" x14ac:dyDescent="0.25">
      <c r="A42" s="266"/>
      <c r="B42" s="266"/>
      <c r="C42" s="266"/>
      <c r="D42" s="277"/>
      <c r="E42" s="277"/>
      <c r="F42" s="278" t="s">
        <v>323</v>
      </c>
      <c r="G42" s="280" t="s">
        <v>308</v>
      </c>
      <c r="H42" s="45" t="s">
        <v>292</v>
      </c>
      <c r="I42" s="45" t="s">
        <v>165</v>
      </c>
      <c r="J42" s="45" t="s">
        <v>69</v>
      </c>
      <c r="K42" s="45" t="s">
        <v>422</v>
      </c>
      <c r="L42" s="3">
        <v>414</v>
      </c>
      <c r="M42" s="12"/>
      <c r="N42" s="12"/>
      <c r="O42" s="12"/>
      <c r="P42" s="12">
        <v>231.5</v>
      </c>
      <c r="Q42" s="3"/>
      <c r="R42" s="46"/>
      <c r="S42" s="59"/>
      <c r="T42" s="59"/>
      <c r="U42" s="59"/>
    </row>
    <row r="43" spans="1:21" ht="15.75" x14ac:dyDescent="0.25">
      <c r="A43" s="266"/>
      <c r="B43" s="266"/>
      <c r="C43" s="266"/>
      <c r="D43" s="277"/>
      <c r="E43" s="277"/>
      <c r="F43" s="294"/>
      <c r="G43" s="296"/>
      <c r="H43" s="45" t="s">
        <v>292</v>
      </c>
      <c r="I43" s="45" t="s">
        <v>165</v>
      </c>
      <c r="J43" s="45" t="s">
        <v>69</v>
      </c>
      <c r="K43" s="45" t="s">
        <v>297</v>
      </c>
      <c r="L43" s="3">
        <v>414</v>
      </c>
      <c r="M43" s="12"/>
      <c r="N43" s="12"/>
      <c r="O43" s="12"/>
      <c r="P43" s="12">
        <f>118135.8+16+500</f>
        <v>118651.8</v>
      </c>
      <c r="Q43" s="3">
        <v>5030</v>
      </c>
      <c r="R43" s="46"/>
      <c r="S43" s="59"/>
      <c r="T43" s="59"/>
      <c r="U43" s="59"/>
    </row>
    <row r="44" spans="1:21" ht="15.75" x14ac:dyDescent="0.25">
      <c r="A44" s="266"/>
      <c r="B44" s="266"/>
      <c r="C44" s="266"/>
      <c r="D44" s="277"/>
      <c r="E44" s="277"/>
      <c r="F44" s="295"/>
      <c r="G44" s="297"/>
      <c r="H44" s="45" t="s">
        <v>292</v>
      </c>
      <c r="I44" s="45" t="s">
        <v>165</v>
      </c>
      <c r="J44" s="45" t="s">
        <v>69</v>
      </c>
      <c r="K44" s="45" t="s">
        <v>423</v>
      </c>
      <c r="L44" s="3">
        <v>243</v>
      </c>
      <c r="M44" s="12"/>
      <c r="N44" s="12"/>
      <c r="O44" s="12"/>
      <c r="P44" s="12"/>
      <c r="Q44" s="3">
        <v>1200</v>
      </c>
      <c r="R44" s="123"/>
      <c r="S44" s="59"/>
      <c r="T44" s="59"/>
      <c r="U44" s="59"/>
    </row>
    <row r="45" spans="1:21" ht="31.5" x14ac:dyDescent="0.25">
      <c r="A45" s="266"/>
      <c r="B45" s="266"/>
      <c r="C45" s="266"/>
      <c r="D45" s="277"/>
      <c r="E45" s="277"/>
      <c r="F45" s="61" t="s">
        <v>324</v>
      </c>
      <c r="G45" s="63" t="s">
        <v>308</v>
      </c>
      <c r="H45" s="45" t="s">
        <v>292</v>
      </c>
      <c r="I45" s="45" t="s">
        <v>165</v>
      </c>
      <c r="J45" s="45" t="s">
        <v>69</v>
      </c>
      <c r="K45" s="45" t="s">
        <v>422</v>
      </c>
      <c r="L45" s="3">
        <v>414</v>
      </c>
      <c r="M45" s="12"/>
      <c r="N45" s="12"/>
      <c r="O45" s="12"/>
      <c r="P45" s="12"/>
      <c r="Q45" s="3">
        <f>210+162.1</f>
        <v>372.1</v>
      </c>
      <c r="R45" s="123"/>
      <c r="S45" s="59"/>
      <c r="T45" s="59"/>
      <c r="U45" s="59"/>
    </row>
    <row r="46" spans="1:21" ht="15.75" x14ac:dyDescent="0.25">
      <c r="A46" s="266"/>
      <c r="B46" s="266"/>
      <c r="C46" s="266"/>
      <c r="D46" s="277"/>
      <c r="E46" s="277"/>
      <c r="F46" s="278" t="s">
        <v>325</v>
      </c>
      <c r="G46" s="280" t="s">
        <v>71</v>
      </c>
      <c r="H46" s="45" t="s">
        <v>292</v>
      </c>
      <c r="I46" s="45" t="s">
        <v>121</v>
      </c>
      <c r="J46" s="45" t="s">
        <v>173</v>
      </c>
      <c r="K46" s="45" t="s">
        <v>297</v>
      </c>
      <c r="L46" s="3">
        <v>414</v>
      </c>
      <c r="M46" s="12"/>
      <c r="N46" s="12"/>
      <c r="O46" s="12"/>
      <c r="P46" s="12">
        <v>5910</v>
      </c>
      <c r="Q46" s="3"/>
      <c r="R46" s="123"/>
      <c r="S46" s="59"/>
      <c r="T46" s="59"/>
      <c r="U46" s="59"/>
    </row>
    <row r="47" spans="1:21" ht="32.25" customHeight="1" x14ac:dyDescent="0.25">
      <c r="A47" s="266"/>
      <c r="B47" s="266"/>
      <c r="C47" s="266"/>
      <c r="D47" s="277"/>
      <c r="E47" s="277"/>
      <c r="F47" s="283"/>
      <c r="G47" s="284"/>
      <c r="H47" s="45" t="s">
        <v>292</v>
      </c>
      <c r="I47" s="45" t="s">
        <v>121</v>
      </c>
      <c r="J47" s="45" t="s">
        <v>173</v>
      </c>
      <c r="K47" s="45" t="s">
        <v>423</v>
      </c>
      <c r="L47" s="3">
        <v>244</v>
      </c>
      <c r="M47" s="12"/>
      <c r="N47" s="12"/>
      <c r="O47" s="12"/>
      <c r="P47" s="12">
        <v>300</v>
      </c>
      <c r="Q47" s="3"/>
      <c r="R47" s="123"/>
      <c r="S47" s="59"/>
      <c r="T47" s="59"/>
      <c r="U47" s="59"/>
    </row>
    <row r="48" spans="1:21" ht="32.25" customHeight="1" x14ac:dyDescent="0.25">
      <c r="A48" s="266"/>
      <c r="B48" s="266"/>
      <c r="C48" s="266"/>
      <c r="D48" s="277"/>
      <c r="E48" s="277"/>
      <c r="F48" s="278" t="s">
        <v>424</v>
      </c>
      <c r="G48" s="280" t="s">
        <v>308</v>
      </c>
      <c r="H48" s="45" t="s">
        <v>292</v>
      </c>
      <c r="I48" s="45" t="s">
        <v>27</v>
      </c>
      <c r="J48" s="45" t="s">
        <v>75</v>
      </c>
      <c r="K48" s="45" t="s">
        <v>297</v>
      </c>
      <c r="L48" s="3">
        <v>243</v>
      </c>
      <c r="M48" s="12"/>
      <c r="N48" s="12"/>
      <c r="O48" s="12"/>
      <c r="P48" s="12">
        <f>6999.4+0.7+474.5</f>
        <v>7474.5999999999995</v>
      </c>
      <c r="Q48" s="3"/>
      <c r="R48" s="123"/>
      <c r="S48" s="59"/>
      <c r="T48" s="59"/>
      <c r="U48" s="59"/>
    </row>
    <row r="49" spans="1:21" ht="15.75" x14ac:dyDescent="0.25">
      <c r="A49" s="266"/>
      <c r="B49" s="266"/>
      <c r="C49" s="266"/>
      <c r="D49" s="277"/>
      <c r="E49" s="277"/>
      <c r="F49" s="283"/>
      <c r="G49" s="284"/>
      <c r="H49" s="45" t="s">
        <v>292</v>
      </c>
      <c r="I49" s="45" t="s">
        <v>27</v>
      </c>
      <c r="J49" s="45" t="s">
        <v>75</v>
      </c>
      <c r="K49" s="45" t="s">
        <v>310</v>
      </c>
      <c r="L49" s="3">
        <v>243</v>
      </c>
      <c r="M49" s="3"/>
      <c r="N49" s="3"/>
      <c r="O49" s="12"/>
      <c r="P49" s="12"/>
      <c r="Q49" s="3">
        <v>0</v>
      </c>
      <c r="R49" s="123"/>
      <c r="S49" s="59"/>
      <c r="T49" s="59"/>
      <c r="U49" s="59"/>
    </row>
    <row r="50" spans="1:21" ht="15.75" x14ac:dyDescent="0.25">
      <c r="A50" s="266"/>
      <c r="B50" s="266"/>
      <c r="C50" s="266"/>
      <c r="D50" s="277"/>
      <c r="E50" s="277"/>
      <c r="F50" s="278" t="s">
        <v>425</v>
      </c>
      <c r="G50" s="280" t="s">
        <v>308</v>
      </c>
      <c r="H50" s="45" t="s">
        <v>292</v>
      </c>
      <c r="I50" s="45" t="s">
        <v>27</v>
      </c>
      <c r="J50" s="45" t="s">
        <v>75</v>
      </c>
      <c r="K50" s="45" t="s">
        <v>297</v>
      </c>
      <c r="L50" s="3">
        <v>243</v>
      </c>
      <c r="M50" s="3"/>
      <c r="N50" s="3"/>
      <c r="O50" s="12"/>
      <c r="P50" s="12">
        <f>3423+0.4+380.4</f>
        <v>3803.8</v>
      </c>
      <c r="Q50" s="3"/>
      <c r="R50" s="123"/>
      <c r="S50" s="59"/>
      <c r="T50" s="59"/>
      <c r="U50" s="59"/>
    </row>
    <row r="51" spans="1:21" ht="15.75" x14ac:dyDescent="0.25">
      <c r="A51" s="266"/>
      <c r="B51" s="266"/>
      <c r="C51" s="266"/>
      <c r="D51" s="277"/>
      <c r="E51" s="277"/>
      <c r="F51" s="283"/>
      <c r="G51" s="284"/>
      <c r="H51" s="45" t="s">
        <v>292</v>
      </c>
      <c r="I51" s="45" t="s">
        <v>27</v>
      </c>
      <c r="J51" s="45" t="s">
        <v>75</v>
      </c>
      <c r="K51" s="45" t="s">
        <v>310</v>
      </c>
      <c r="L51" s="3">
        <v>243</v>
      </c>
      <c r="M51" s="3"/>
      <c r="N51" s="3"/>
      <c r="O51" s="12"/>
      <c r="P51" s="12"/>
      <c r="Q51" s="3"/>
      <c r="R51" s="123"/>
      <c r="S51" s="59"/>
      <c r="T51" s="59"/>
      <c r="U51" s="59"/>
    </row>
    <row r="52" spans="1:21" ht="15.75" x14ac:dyDescent="0.25">
      <c r="A52" s="266"/>
      <c r="B52" s="266"/>
      <c r="C52" s="266"/>
      <c r="D52" s="277"/>
      <c r="E52" s="277"/>
      <c r="F52" s="278" t="s">
        <v>426</v>
      </c>
      <c r="G52" s="280" t="s">
        <v>308</v>
      </c>
      <c r="H52" s="71" t="s">
        <v>292</v>
      </c>
      <c r="I52" s="71" t="s">
        <v>27</v>
      </c>
      <c r="J52" s="71" t="s">
        <v>75</v>
      </c>
      <c r="K52" s="71" t="s">
        <v>362</v>
      </c>
      <c r="L52" s="47">
        <v>414</v>
      </c>
      <c r="M52" s="47"/>
      <c r="N52" s="47"/>
      <c r="O52" s="129"/>
      <c r="P52" s="129">
        <v>300</v>
      </c>
      <c r="Q52" s="47"/>
      <c r="R52" s="123"/>
      <c r="S52" s="59"/>
      <c r="T52" s="59"/>
      <c r="U52" s="59"/>
    </row>
    <row r="53" spans="1:21" ht="15.75" x14ac:dyDescent="0.25">
      <c r="A53" s="266"/>
      <c r="B53" s="266"/>
      <c r="C53" s="266"/>
      <c r="D53" s="277"/>
      <c r="E53" s="277"/>
      <c r="F53" s="292"/>
      <c r="G53" s="293"/>
      <c r="H53" s="71" t="s">
        <v>292</v>
      </c>
      <c r="I53" s="71" t="s">
        <v>27</v>
      </c>
      <c r="J53" s="71" t="s">
        <v>75</v>
      </c>
      <c r="K53" s="71" t="s">
        <v>297</v>
      </c>
      <c r="L53" s="47">
        <v>414</v>
      </c>
      <c r="M53" s="47"/>
      <c r="N53" s="47"/>
      <c r="O53" s="129"/>
      <c r="P53" s="129">
        <f>1029.9+0.1+114.5</f>
        <v>1144.5</v>
      </c>
      <c r="Q53" s="47"/>
      <c r="R53" s="123"/>
      <c r="S53" s="59"/>
      <c r="T53" s="59"/>
      <c r="U53" s="59"/>
    </row>
    <row r="54" spans="1:21" ht="15.75" x14ac:dyDescent="0.25">
      <c r="A54" s="266"/>
      <c r="B54" s="266"/>
      <c r="C54" s="266"/>
      <c r="D54" s="277"/>
      <c r="E54" s="277"/>
      <c r="F54" s="283"/>
      <c r="G54" s="284"/>
      <c r="H54" s="45" t="s">
        <v>292</v>
      </c>
      <c r="I54" s="45" t="s">
        <v>27</v>
      </c>
      <c r="J54" s="45" t="s">
        <v>75</v>
      </c>
      <c r="K54" s="45" t="s">
        <v>310</v>
      </c>
      <c r="L54" s="72">
        <v>414</v>
      </c>
      <c r="M54" s="47"/>
      <c r="N54" s="47"/>
      <c r="O54" s="129"/>
      <c r="P54" s="129"/>
      <c r="Q54" s="47"/>
      <c r="R54" s="123"/>
      <c r="S54" s="59"/>
      <c r="T54" s="59"/>
      <c r="U54" s="59"/>
    </row>
    <row r="55" spans="1:21" ht="15.75" x14ac:dyDescent="0.25">
      <c r="A55" s="266"/>
      <c r="B55" s="266"/>
      <c r="C55" s="266"/>
      <c r="D55" s="277"/>
      <c r="E55" s="277"/>
      <c r="F55" s="278" t="s">
        <v>427</v>
      </c>
      <c r="G55" s="280" t="s">
        <v>308</v>
      </c>
      <c r="H55" s="71" t="s">
        <v>292</v>
      </c>
      <c r="I55" s="71" t="s">
        <v>162</v>
      </c>
      <c r="J55" s="71" t="s">
        <v>76</v>
      </c>
      <c r="K55" s="71" t="s">
        <v>297</v>
      </c>
      <c r="L55" s="130">
        <v>243</v>
      </c>
      <c r="M55" s="47"/>
      <c r="N55" s="47"/>
      <c r="O55" s="129"/>
      <c r="P55" s="129">
        <f>10895.2+1.2+1210.7</f>
        <v>12107.100000000002</v>
      </c>
      <c r="Q55" s="47"/>
      <c r="R55" s="123"/>
      <c r="S55" s="59"/>
      <c r="T55" s="59"/>
      <c r="U55" s="59"/>
    </row>
    <row r="56" spans="1:21" ht="15.75" x14ac:dyDescent="0.25">
      <c r="A56" s="266"/>
      <c r="B56" s="266"/>
      <c r="C56" s="266"/>
      <c r="D56" s="277"/>
      <c r="E56" s="277"/>
      <c r="F56" s="279"/>
      <c r="G56" s="284"/>
      <c r="H56" s="71" t="s">
        <v>292</v>
      </c>
      <c r="I56" s="71" t="s">
        <v>162</v>
      </c>
      <c r="J56" s="71" t="s">
        <v>76</v>
      </c>
      <c r="K56" s="45" t="s">
        <v>310</v>
      </c>
      <c r="L56" s="130">
        <v>243</v>
      </c>
      <c r="M56" s="47"/>
      <c r="N56" s="47"/>
      <c r="O56" s="129"/>
      <c r="P56" s="129"/>
      <c r="Q56" s="47"/>
      <c r="R56" s="123"/>
      <c r="S56" s="59"/>
      <c r="T56" s="59"/>
      <c r="U56" s="59"/>
    </row>
    <row r="57" spans="1:21" ht="15.75" x14ac:dyDescent="0.25">
      <c r="A57" s="266"/>
      <c r="B57" s="266"/>
      <c r="C57" s="266"/>
      <c r="D57" s="277"/>
      <c r="E57" s="277"/>
      <c r="F57" s="70" t="s">
        <v>352</v>
      </c>
      <c r="G57" s="65" t="s">
        <v>308</v>
      </c>
      <c r="H57" s="71" t="s">
        <v>292</v>
      </c>
      <c r="I57" s="71" t="s">
        <v>162</v>
      </c>
      <c r="J57" s="71" t="s">
        <v>76</v>
      </c>
      <c r="K57" s="71" t="s">
        <v>310</v>
      </c>
      <c r="L57" s="47">
        <v>243</v>
      </c>
      <c r="M57" s="47"/>
      <c r="N57" s="47"/>
      <c r="O57" s="129"/>
      <c r="P57" s="129"/>
      <c r="Q57" s="47">
        <v>0</v>
      </c>
      <c r="R57" s="123"/>
      <c r="S57" s="59"/>
      <c r="T57" s="59"/>
      <c r="U57" s="59"/>
    </row>
    <row r="58" spans="1:21" ht="15.75" x14ac:dyDescent="0.25">
      <c r="A58" s="266"/>
      <c r="B58" s="266"/>
      <c r="C58" s="266"/>
      <c r="D58" s="277"/>
      <c r="E58" s="277"/>
      <c r="F58" s="278" t="s">
        <v>428</v>
      </c>
      <c r="G58" s="280" t="s">
        <v>308</v>
      </c>
      <c r="H58" s="71" t="s">
        <v>292</v>
      </c>
      <c r="I58" s="71" t="s">
        <v>165</v>
      </c>
      <c r="J58" s="71" t="s">
        <v>69</v>
      </c>
      <c r="K58" s="71" t="s">
        <v>297</v>
      </c>
      <c r="L58" s="47">
        <v>243</v>
      </c>
      <c r="M58" s="47"/>
      <c r="N58" s="47"/>
      <c r="O58" s="129"/>
      <c r="P58" s="129">
        <f>5918.2+0.7+657.6</f>
        <v>6576.5</v>
      </c>
      <c r="Q58" s="47"/>
      <c r="R58" s="123"/>
      <c r="S58" s="59"/>
      <c r="T58" s="59"/>
      <c r="U58" s="59"/>
    </row>
    <row r="59" spans="1:21" ht="15.75" x14ac:dyDescent="0.25">
      <c r="A59" s="266"/>
      <c r="B59" s="266"/>
      <c r="C59" s="266"/>
      <c r="D59" s="277"/>
      <c r="E59" s="277"/>
      <c r="F59" s="279"/>
      <c r="G59" s="281"/>
      <c r="H59" s="71" t="s">
        <v>292</v>
      </c>
      <c r="I59" s="71" t="s">
        <v>165</v>
      </c>
      <c r="J59" s="71" t="s">
        <v>69</v>
      </c>
      <c r="K59" s="71" t="s">
        <v>422</v>
      </c>
      <c r="L59" s="47">
        <v>414</v>
      </c>
      <c r="M59" s="47"/>
      <c r="N59" s="47"/>
      <c r="O59" s="129"/>
      <c r="P59" s="129"/>
      <c r="Q59" s="47"/>
      <c r="R59" s="123"/>
      <c r="S59" s="59"/>
      <c r="T59" s="59"/>
      <c r="U59" s="59"/>
    </row>
    <row r="60" spans="1:21" ht="15.75" x14ac:dyDescent="0.25">
      <c r="A60" s="266"/>
      <c r="B60" s="266"/>
      <c r="C60" s="266"/>
      <c r="D60" s="277"/>
      <c r="E60" s="277"/>
      <c r="F60" s="278" t="s">
        <v>341</v>
      </c>
      <c r="G60" s="280" t="s">
        <v>308</v>
      </c>
      <c r="H60" s="71" t="s">
        <v>292</v>
      </c>
      <c r="I60" s="71" t="s">
        <v>170</v>
      </c>
      <c r="J60" s="71" t="s">
        <v>69</v>
      </c>
      <c r="K60" s="71" t="s">
        <v>297</v>
      </c>
      <c r="L60" s="47">
        <v>243</v>
      </c>
      <c r="M60" s="47"/>
      <c r="N60" s="47"/>
      <c r="O60" s="129"/>
      <c r="P60" s="129">
        <f>44187.8+4.9+50</f>
        <v>44242.700000000004</v>
      </c>
      <c r="Q60" s="47"/>
      <c r="R60" s="123"/>
      <c r="S60" s="59"/>
      <c r="T60" s="59"/>
      <c r="U60" s="59"/>
    </row>
    <row r="61" spans="1:21" ht="15.75" x14ac:dyDescent="0.25">
      <c r="A61" s="266"/>
      <c r="B61" s="266"/>
      <c r="C61" s="266"/>
      <c r="D61" s="277"/>
      <c r="E61" s="277"/>
      <c r="F61" s="283"/>
      <c r="G61" s="284"/>
      <c r="H61" s="45" t="s">
        <v>292</v>
      </c>
      <c r="I61" s="45" t="s">
        <v>170</v>
      </c>
      <c r="J61" s="45" t="s">
        <v>69</v>
      </c>
      <c r="K61" s="45" t="s">
        <v>459</v>
      </c>
      <c r="L61" s="3">
        <v>414</v>
      </c>
      <c r="M61" s="12"/>
      <c r="N61" s="12"/>
      <c r="O61" s="12"/>
      <c r="P61" s="12"/>
      <c r="Q61" s="3">
        <v>3300</v>
      </c>
      <c r="R61" s="123"/>
      <c r="S61" s="59"/>
      <c r="T61" s="59"/>
      <c r="U61" s="59"/>
    </row>
    <row r="62" spans="1:21" ht="31.5" x14ac:dyDescent="0.25">
      <c r="A62" s="272"/>
      <c r="B62" s="272"/>
      <c r="C62" s="272"/>
      <c r="D62" s="276"/>
      <c r="E62" s="276"/>
      <c r="F62" s="61" t="s">
        <v>340</v>
      </c>
      <c r="G62" s="63" t="s">
        <v>308</v>
      </c>
      <c r="H62" s="45" t="s">
        <v>356</v>
      </c>
      <c r="I62" s="45" t="s">
        <v>170</v>
      </c>
      <c r="J62" s="45" t="s">
        <v>69</v>
      </c>
      <c r="K62" s="45" t="s">
        <v>310</v>
      </c>
      <c r="L62" s="3">
        <v>414</v>
      </c>
      <c r="M62" s="12"/>
      <c r="N62" s="12"/>
      <c r="O62" s="12"/>
      <c r="P62" s="12">
        <v>0</v>
      </c>
      <c r="Q62" s="3"/>
      <c r="R62" s="131"/>
      <c r="S62" s="59"/>
      <c r="T62" s="59">
        <v>0</v>
      </c>
      <c r="U62" s="59">
        <v>0</v>
      </c>
    </row>
    <row r="63" spans="1:21" ht="15.75" customHeight="1" x14ac:dyDescent="0.25">
      <c r="A63" s="265" t="s">
        <v>27</v>
      </c>
      <c r="B63" s="265" t="s">
        <v>126</v>
      </c>
      <c r="C63" s="265" t="s">
        <v>27</v>
      </c>
      <c r="D63" s="275" t="s">
        <v>36</v>
      </c>
      <c r="E63" s="285"/>
      <c r="F63" s="288" t="s">
        <v>317</v>
      </c>
      <c r="G63" s="243" t="s">
        <v>308</v>
      </c>
      <c r="H63" s="45" t="s">
        <v>301</v>
      </c>
      <c r="I63" s="45" t="s">
        <v>121</v>
      </c>
      <c r="J63" s="45" t="s">
        <v>27</v>
      </c>
      <c r="K63" s="45" t="s">
        <v>318</v>
      </c>
      <c r="L63" s="3"/>
      <c r="M63" s="12">
        <v>39</v>
      </c>
      <c r="N63" s="12"/>
      <c r="O63" s="126"/>
      <c r="P63" s="126"/>
      <c r="Q63" s="45"/>
      <c r="R63" s="123"/>
      <c r="S63" s="59"/>
      <c r="T63" s="59"/>
      <c r="U63" s="59"/>
    </row>
    <row r="64" spans="1:21" ht="15.75" x14ac:dyDescent="0.25">
      <c r="A64" s="266"/>
      <c r="B64" s="266"/>
      <c r="C64" s="266"/>
      <c r="D64" s="277"/>
      <c r="E64" s="286"/>
      <c r="F64" s="289"/>
      <c r="G64" s="290"/>
      <c r="H64" s="45" t="s">
        <v>301</v>
      </c>
      <c r="I64" s="45" t="s">
        <v>27</v>
      </c>
      <c r="J64" s="45" t="s">
        <v>69</v>
      </c>
      <c r="K64" s="45" t="s">
        <v>309</v>
      </c>
      <c r="L64" s="3">
        <v>414</v>
      </c>
      <c r="M64" s="12"/>
      <c r="N64" s="12">
        <v>17940.099999999999</v>
      </c>
      <c r="O64" s="12"/>
      <c r="P64" s="126"/>
      <c r="Q64" s="45"/>
      <c r="R64" s="123"/>
      <c r="S64" s="59"/>
      <c r="T64" s="59"/>
      <c r="U64" s="59"/>
    </row>
    <row r="65" spans="1:21" ht="15.75" x14ac:dyDescent="0.25">
      <c r="A65" s="267"/>
      <c r="B65" s="267"/>
      <c r="C65" s="267"/>
      <c r="D65" s="282"/>
      <c r="E65" s="287"/>
      <c r="F65" s="283"/>
      <c r="G65" s="291"/>
      <c r="H65" s="45" t="s">
        <v>292</v>
      </c>
      <c r="I65" s="45" t="s">
        <v>27</v>
      </c>
      <c r="J65" s="45" t="s">
        <v>69</v>
      </c>
      <c r="K65" s="45" t="s">
        <v>309</v>
      </c>
      <c r="L65" s="3">
        <v>414</v>
      </c>
      <c r="M65" s="12"/>
      <c r="N65" s="12"/>
      <c r="O65" s="12">
        <v>34169.1</v>
      </c>
      <c r="P65" s="126" t="s">
        <v>429</v>
      </c>
      <c r="Q65" s="45" t="s">
        <v>458</v>
      </c>
      <c r="R65" s="132">
        <v>1314.38</v>
      </c>
      <c r="S65" s="59">
        <v>0</v>
      </c>
      <c r="T65" s="59">
        <v>0</v>
      </c>
      <c r="U65" s="59">
        <v>0</v>
      </c>
    </row>
    <row r="66" spans="1:21" ht="15.75" customHeight="1" x14ac:dyDescent="0.25">
      <c r="A66" s="268" t="s">
        <v>27</v>
      </c>
      <c r="B66" s="268" t="s">
        <v>126</v>
      </c>
      <c r="C66" s="268" t="s">
        <v>27</v>
      </c>
      <c r="D66" s="273" t="s">
        <v>68</v>
      </c>
      <c r="E66" s="273"/>
      <c r="F66" s="278" t="s">
        <v>312</v>
      </c>
      <c r="G66" s="280" t="s">
        <v>313</v>
      </c>
      <c r="H66" s="45" t="s">
        <v>292</v>
      </c>
      <c r="I66" s="45" t="s">
        <v>27</v>
      </c>
      <c r="J66" s="45" t="s">
        <v>75</v>
      </c>
      <c r="K66" s="45" t="s">
        <v>314</v>
      </c>
      <c r="L66" s="3">
        <v>244.61199999999999</v>
      </c>
      <c r="M66" s="12"/>
      <c r="N66" s="12">
        <v>559.6</v>
      </c>
      <c r="O66" s="12">
        <v>370.4</v>
      </c>
      <c r="P66" s="12">
        <v>0</v>
      </c>
      <c r="Q66" s="3">
        <v>0</v>
      </c>
      <c r="R66" s="46">
        <v>0</v>
      </c>
      <c r="S66" s="59"/>
      <c r="T66" s="59"/>
      <c r="U66" s="59"/>
    </row>
    <row r="67" spans="1:21" ht="15.75" x14ac:dyDescent="0.25">
      <c r="A67" s="269"/>
      <c r="B67" s="269"/>
      <c r="C67" s="269"/>
      <c r="D67" s="274"/>
      <c r="E67" s="274"/>
      <c r="F67" s="279"/>
      <c r="G67" s="281"/>
      <c r="H67" s="45" t="s">
        <v>292</v>
      </c>
      <c r="I67" s="45" t="s">
        <v>27</v>
      </c>
      <c r="J67" s="45" t="s">
        <v>75</v>
      </c>
      <c r="K67" s="45" t="s">
        <v>362</v>
      </c>
      <c r="L67" s="3">
        <v>244</v>
      </c>
      <c r="M67" s="12"/>
      <c r="N67" s="12"/>
      <c r="O67" s="12">
        <v>2.2999999999999998</v>
      </c>
      <c r="P67" s="12"/>
      <c r="Q67" s="3"/>
      <c r="R67" s="46"/>
      <c r="S67" s="59"/>
      <c r="T67" s="59"/>
      <c r="U67" s="59"/>
    </row>
    <row r="68" spans="1:21" ht="15.75" x14ac:dyDescent="0.25">
      <c r="A68" s="263" t="s">
        <v>27</v>
      </c>
      <c r="B68" s="264" t="s">
        <v>41</v>
      </c>
      <c r="C68" s="264"/>
      <c r="D68" s="270"/>
      <c r="E68" s="271"/>
      <c r="F68" s="271" t="s">
        <v>307</v>
      </c>
      <c r="G68" s="133" t="s">
        <v>290</v>
      </c>
      <c r="H68" s="134">
        <v>461</v>
      </c>
      <c r="I68" s="45"/>
      <c r="J68" s="45"/>
      <c r="K68" s="134"/>
      <c r="L68" s="135"/>
      <c r="M68" s="74">
        <f t="shared" ref="M68:N68" si="3">M69</f>
        <v>1</v>
      </c>
      <c r="N68" s="74">
        <f t="shared" si="3"/>
        <v>0</v>
      </c>
      <c r="O68" s="74">
        <f>O70</f>
        <v>0</v>
      </c>
      <c r="P68" s="74">
        <f t="shared" ref="P68:S68" si="4">P70</f>
        <v>1</v>
      </c>
      <c r="Q68" s="74">
        <f t="shared" si="4"/>
        <v>0</v>
      </c>
      <c r="R68" s="136">
        <f t="shared" si="4"/>
        <v>1</v>
      </c>
      <c r="S68" s="136">
        <f t="shared" si="4"/>
        <v>1</v>
      </c>
      <c r="T68" s="136">
        <f t="shared" ref="T68:U68" si="5">T70</f>
        <v>1.1000000000000001</v>
      </c>
      <c r="U68" s="74">
        <f t="shared" si="5"/>
        <v>1.2</v>
      </c>
    </row>
    <row r="69" spans="1:21" ht="47.25" x14ac:dyDescent="0.25">
      <c r="A69" s="263"/>
      <c r="B69" s="264"/>
      <c r="C69" s="264"/>
      <c r="D69" s="270"/>
      <c r="E69" s="271"/>
      <c r="F69" s="271"/>
      <c r="G69" s="7" t="s">
        <v>313</v>
      </c>
      <c r="H69" s="134">
        <v>461</v>
      </c>
      <c r="I69" s="45"/>
      <c r="J69" s="45"/>
      <c r="K69" s="134"/>
      <c r="L69" s="135"/>
      <c r="M69" s="75">
        <v>1</v>
      </c>
      <c r="N69" s="19">
        <v>0</v>
      </c>
      <c r="O69" s="19">
        <v>0</v>
      </c>
      <c r="P69" s="19">
        <v>0</v>
      </c>
      <c r="Q69" s="75">
        <v>0</v>
      </c>
      <c r="R69" s="137">
        <v>0</v>
      </c>
      <c r="S69" s="137">
        <v>0</v>
      </c>
      <c r="T69" s="137">
        <v>0</v>
      </c>
      <c r="U69" s="19">
        <v>0</v>
      </c>
    </row>
    <row r="70" spans="1:21" ht="47.25" x14ac:dyDescent="0.25">
      <c r="A70" s="15">
        <v>5</v>
      </c>
      <c r="B70" s="9">
        <v>5</v>
      </c>
      <c r="C70" s="9">
        <v>5</v>
      </c>
      <c r="D70" s="59">
        <v>2</v>
      </c>
      <c r="E70" s="59"/>
      <c r="F70" s="76" t="s">
        <v>218</v>
      </c>
      <c r="G70" s="7" t="s">
        <v>254</v>
      </c>
      <c r="H70" s="138">
        <v>461</v>
      </c>
      <c r="I70" s="45" t="s">
        <v>69</v>
      </c>
      <c r="J70" s="45">
        <v>13</v>
      </c>
      <c r="K70" s="139" t="s">
        <v>364</v>
      </c>
      <c r="L70" s="59"/>
      <c r="M70" s="59"/>
      <c r="N70" s="59">
        <v>0</v>
      </c>
      <c r="O70" s="72">
        <v>0</v>
      </c>
      <c r="P70" s="140">
        <v>1</v>
      </c>
      <c r="Q70" s="140">
        <v>0</v>
      </c>
      <c r="R70" s="141">
        <v>1</v>
      </c>
      <c r="S70" s="140">
        <v>1</v>
      </c>
      <c r="T70" s="140">
        <v>1.1000000000000001</v>
      </c>
      <c r="U70" s="140">
        <v>1.2</v>
      </c>
    </row>
  </sheetData>
  <mergeCells count="87">
    <mergeCell ref="M1:Q1"/>
    <mergeCell ref="D6:L6"/>
    <mergeCell ref="A8:E8"/>
    <mergeCell ref="F8:F9"/>
    <mergeCell ref="G8:G9"/>
    <mergeCell ref="M4:R4"/>
    <mergeCell ref="H8:U8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F26:F27"/>
    <mergeCell ref="G26:G27"/>
    <mergeCell ref="F29:F30"/>
    <mergeCell ref="G29:G30"/>
    <mergeCell ref="G31:G41"/>
    <mergeCell ref="F32:F35"/>
    <mergeCell ref="F36:F37"/>
    <mergeCell ref="F38:F41"/>
    <mergeCell ref="D22:D24"/>
    <mergeCell ref="E22:E24"/>
    <mergeCell ref="F22:F24"/>
    <mergeCell ref="F19:F20"/>
    <mergeCell ref="G22:G24"/>
    <mergeCell ref="F42:F44"/>
    <mergeCell ref="G42:G44"/>
    <mergeCell ref="F46:F47"/>
    <mergeCell ref="G46:G47"/>
    <mergeCell ref="G48:G49"/>
    <mergeCell ref="F48:F49"/>
    <mergeCell ref="F50:F51"/>
    <mergeCell ref="G50:G51"/>
    <mergeCell ref="F52:F54"/>
    <mergeCell ref="G52:G54"/>
    <mergeCell ref="F55:F56"/>
    <mergeCell ref="G55:G56"/>
    <mergeCell ref="F66:F67"/>
    <mergeCell ref="G66:G67"/>
    <mergeCell ref="A29:A30"/>
    <mergeCell ref="B29:B30"/>
    <mergeCell ref="C29:C30"/>
    <mergeCell ref="A31:A62"/>
    <mergeCell ref="D63:D65"/>
    <mergeCell ref="B31:B62"/>
    <mergeCell ref="C31:C62"/>
    <mergeCell ref="F58:F59"/>
    <mergeCell ref="G58:G59"/>
    <mergeCell ref="F60:F61"/>
    <mergeCell ref="G60:G61"/>
    <mergeCell ref="E63:E65"/>
    <mergeCell ref="F63:F65"/>
    <mergeCell ref="G63:G65"/>
    <mergeCell ref="A26:A27"/>
    <mergeCell ref="B26:B27"/>
    <mergeCell ref="C26:C27"/>
    <mergeCell ref="D66:D67"/>
    <mergeCell ref="E66:E67"/>
    <mergeCell ref="D29:D30"/>
    <mergeCell ref="E29:E30"/>
    <mergeCell ref="D31:D62"/>
    <mergeCell ref="E31:E62"/>
    <mergeCell ref="D26:D27"/>
    <mergeCell ref="E26:E27"/>
    <mergeCell ref="A68:A69"/>
    <mergeCell ref="B68:B69"/>
    <mergeCell ref="C68:C69"/>
    <mergeCell ref="M2:T2"/>
    <mergeCell ref="A63:A65"/>
    <mergeCell ref="B63:B65"/>
    <mergeCell ref="C63:C65"/>
    <mergeCell ref="A66:A67"/>
    <mergeCell ref="B66:B67"/>
    <mergeCell ref="C66:C67"/>
    <mergeCell ref="D68:D69"/>
    <mergeCell ref="E68:E69"/>
    <mergeCell ref="F68:F69"/>
    <mergeCell ref="A22:A24"/>
    <mergeCell ref="B22:B24"/>
    <mergeCell ref="C22:C24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3"/>
  <sheetViews>
    <sheetView view="pageBreakPreview" topLeftCell="D1" zoomScale="82" zoomScaleNormal="77" zoomScaleSheetLayoutView="82" workbookViewId="0">
      <selection activeCell="H2" sqref="H2:K2"/>
    </sheetView>
  </sheetViews>
  <sheetFormatPr defaultRowHeight="15" x14ac:dyDescent="0.25"/>
  <cols>
    <col min="1" max="1" width="7.7109375" style="4" customWidth="1"/>
    <col min="2" max="2" width="7.42578125" style="4" customWidth="1"/>
    <col min="3" max="3" width="21" style="4" customWidth="1"/>
    <col min="4" max="4" width="34.42578125" style="4" customWidth="1"/>
    <col min="5" max="5" width="16.5703125" style="4" customWidth="1"/>
    <col min="6" max="6" width="18.28515625" style="4" customWidth="1"/>
    <col min="7" max="7" width="18.42578125" style="4" customWidth="1"/>
    <col min="8" max="8" width="16.140625" style="4" customWidth="1"/>
    <col min="9" max="9" width="17" style="4" customWidth="1"/>
    <col min="10" max="10" width="14.7109375" style="4" customWidth="1"/>
    <col min="11" max="11" width="11.28515625" style="4" customWidth="1"/>
    <col min="12" max="12" width="10.5703125" style="4" customWidth="1"/>
  </cols>
  <sheetData>
    <row r="2" spans="1:15" ht="66" customHeight="1" x14ac:dyDescent="0.25">
      <c r="H2" s="242" t="s">
        <v>462</v>
      </c>
      <c r="I2" s="242"/>
      <c r="J2" s="242"/>
      <c r="K2" s="242"/>
      <c r="L2" s="100"/>
      <c r="M2" s="100"/>
      <c r="N2" s="100"/>
      <c r="O2" s="100"/>
    </row>
    <row r="4" spans="1:15" ht="42" customHeight="1" x14ac:dyDescent="0.25">
      <c r="G4" s="78"/>
      <c r="H4" s="259" t="s">
        <v>355</v>
      </c>
      <c r="I4" s="259"/>
      <c r="J4" s="259"/>
      <c r="K4" s="259"/>
    </row>
    <row r="5" spans="1:15" ht="15.75" customHeight="1" x14ac:dyDescent="0.25">
      <c r="A5" s="331" t="s">
        <v>326</v>
      </c>
      <c r="B5" s="331"/>
      <c r="C5" s="331"/>
      <c r="D5" s="331"/>
      <c r="E5" s="331"/>
      <c r="F5" s="331"/>
      <c r="G5" s="331"/>
      <c r="H5" s="331"/>
      <c r="I5" s="331"/>
      <c r="J5" s="331"/>
    </row>
    <row r="6" spans="1:15" x14ac:dyDescent="0.25">
      <c r="A6" s="16"/>
      <c r="B6" s="16"/>
      <c r="C6" s="16"/>
      <c r="D6" s="16"/>
      <c r="E6" s="16"/>
      <c r="F6" s="16"/>
      <c r="G6" s="16"/>
      <c r="H6" s="16"/>
      <c r="I6" s="16"/>
      <c r="J6" s="50"/>
    </row>
    <row r="7" spans="1:15" ht="15.75" customHeight="1" x14ac:dyDescent="0.25">
      <c r="A7" s="239" t="s">
        <v>1</v>
      </c>
      <c r="B7" s="240"/>
      <c r="C7" s="239" t="s">
        <v>327</v>
      </c>
      <c r="D7" s="239" t="s">
        <v>328</v>
      </c>
      <c r="E7" s="239" t="s">
        <v>329</v>
      </c>
      <c r="F7" s="239"/>
      <c r="G7" s="239"/>
      <c r="H7" s="239"/>
      <c r="I7" s="239"/>
      <c r="J7" s="239"/>
      <c r="K7" s="239"/>
      <c r="L7" s="239"/>
    </row>
    <row r="8" spans="1:15" ht="15.6" customHeight="1" x14ac:dyDescent="0.25">
      <c r="A8" s="239"/>
      <c r="B8" s="240"/>
      <c r="C8" s="240" t="s">
        <v>265</v>
      </c>
      <c r="D8" s="240"/>
      <c r="E8" s="239" t="s">
        <v>330</v>
      </c>
      <c r="F8" s="239" t="s">
        <v>5</v>
      </c>
      <c r="G8" s="243" t="s">
        <v>47</v>
      </c>
      <c r="H8" s="243" t="s">
        <v>48</v>
      </c>
      <c r="I8" s="243" t="s">
        <v>49</v>
      </c>
      <c r="J8" s="239" t="s">
        <v>50</v>
      </c>
      <c r="K8" s="239" t="s">
        <v>55</v>
      </c>
      <c r="L8" s="239" t="s">
        <v>358</v>
      </c>
      <c r="M8" s="239" t="s">
        <v>439</v>
      </c>
      <c r="N8" s="239" t="s">
        <v>440</v>
      </c>
    </row>
    <row r="9" spans="1:15" ht="15.75" x14ac:dyDescent="0.25">
      <c r="A9" s="3" t="s">
        <v>6</v>
      </c>
      <c r="B9" s="3" t="s">
        <v>7</v>
      </c>
      <c r="C9" s="240"/>
      <c r="D9" s="240"/>
      <c r="E9" s="240"/>
      <c r="F9" s="240"/>
      <c r="G9" s="244"/>
      <c r="H9" s="244"/>
      <c r="I9" s="244"/>
      <c r="J9" s="240"/>
      <c r="K9" s="240"/>
      <c r="L9" s="240"/>
      <c r="M9" s="240"/>
      <c r="N9" s="240"/>
    </row>
    <row r="10" spans="1:15" ht="15.75" customHeight="1" x14ac:dyDescent="0.25">
      <c r="A10" s="313" t="s">
        <v>27</v>
      </c>
      <c r="B10" s="313"/>
      <c r="C10" s="303" t="s">
        <v>430</v>
      </c>
      <c r="D10" s="56" t="s">
        <v>290</v>
      </c>
      <c r="E10" s="22">
        <f>SUM(F10:N10)</f>
        <v>517934.32</v>
      </c>
      <c r="F10" s="79">
        <f>F11</f>
        <v>111496.12999999999</v>
      </c>
      <c r="G10" s="52">
        <v>18587.59</v>
      </c>
      <c r="H10" s="53">
        <f>H21</f>
        <v>42486.6</v>
      </c>
      <c r="I10" s="53">
        <f>I11</f>
        <v>250143.40000000002</v>
      </c>
      <c r="J10" s="53">
        <f>J11</f>
        <v>91269.9</v>
      </c>
      <c r="K10" s="79">
        <f t="shared" ref="K10:L10" si="0">K20+K11</f>
        <v>1965.4</v>
      </c>
      <c r="L10" s="79">
        <f t="shared" si="0"/>
        <v>651</v>
      </c>
      <c r="M10" s="79">
        <f t="shared" ref="M10:N10" si="1">M20+M11</f>
        <v>651.1</v>
      </c>
      <c r="N10" s="79">
        <f t="shared" si="1"/>
        <v>683.2</v>
      </c>
    </row>
    <row r="11" spans="1:15" ht="63" x14ac:dyDescent="0.25">
      <c r="A11" s="313"/>
      <c r="B11" s="313"/>
      <c r="C11" s="303"/>
      <c r="D11" s="61" t="s">
        <v>431</v>
      </c>
      <c r="E11" s="22">
        <f>SUM(F11:N11)</f>
        <v>517934.32</v>
      </c>
      <c r="F11" s="79">
        <f t="shared" ref="F11:N11" si="2">F22+F33+F43+F53+F63</f>
        <v>111496.12999999999</v>
      </c>
      <c r="G11" s="79">
        <f t="shared" si="2"/>
        <v>18587.59</v>
      </c>
      <c r="H11" s="79">
        <f t="shared" si="2"/>
        <v>42486.6</v>
      </c>
      <c r="I11" s="79">
        <f t="shared" si="2"/>
        <v>250143.40000000002</v>
      </c>
      <c r="J11" s="79">
        <f t="shared" si="2"/>
        <v>91269.9</v>
      </c>
      <c r="K11" s="79">
        <f t="shared" si="2"/>
        <v>1965.4</v>
      </c>
      <c r="L11" s="79">
        <f t="shared" si="2"/>
        <v>651</v>
      </c>
      <c r="M11" s="79">
        <f t="shared" si="2"/>
        <v>651.1</v>
      </c>
      <c r="N11" s="79">
        <f t="shared" si="2"/>
        <v>683.2</v>
      </c>
    </row>
    <row r="12" spans="1:15" ht="15.75" x14ac:dyDescent="0.25">
      <c r="A12" s="313"/>
      <c r="B12" s="313"/>
      <c r="C12" s="303"/>
      <c r="D12" s="61" t="s">
        <v>331</v>
      </c>
      <c r="E12" s="22">
        <f t="shared" ref="E12:E18" si="3">SUM(F12:L12)</f>
        <v>0</v>
      </c>
      <c r="F12" s="60"/>
      <c r="G12" s="60"/>
      <c r="H12" s="60"/>
      <c r="I12" s="60"/>
      <c r="J12" s="60"/>
      <c r="K12" s="80"/>
      <c r="L12" s="59"/>
      <c r="M12" s="59"/>
      <c r="N12" s="59"/>
    </row>
    <row r="13" spans="1:15" ht="63" x14ac:dyDescent="0.25">
      <c r="A13" s="313"/>
      <c r="B13" s="313"/>
      <c r="C13" s="303"/>
      <c r="D13" s="61" t="s">
        <v>432</v>
      </c>
      <c r="E13" s="22">
        <f>SUM(F13:N13)</f>
        <v>39491.599999999999</v>
      </c>
      <c r="F13" s="81">
        <f>F24+F65</f>
        <v>2909.2</v>
      </c>
      <c r="G13" s="81">
        <f>G24+G65</f>
        <v>665.6</v>
      </c>
      <c r="H13" s="81">
        <f>H24+H65</f>
        <v>535.70000000000005</v>
      </c>
      <c r="I13" s="81">
        <f>I24+I65</f>
        <v>1295.3</v>
      </c>
      <c r="J13" s="81">
        <f t="shared" ref="J13:L13" si="4">J24+J65</f>
        <v>30135.1</v>
      </c>
      <c r="K13" s="81">
        <f t="shared" si="4"/>
        <v>1965.4</v>
      </c>
      <c r="L13" s="81">
        <f t="shared" si="4"/>
        <v>651</v>
      </c>
      <c r="M13" s="81">
        <f t="shared" ref="M13:N13" si="5">M24+M65</f>
        <v>651.1</v>
      </c>
      <c r="N13" s="81">
        <f t="shared" si="5"/>
        <v>683.2</v>
      </c>
    </row>
    <row r="14" spans="1:15" ht="31.5" x14ac:dyDescent="0.25">
      <c r="A14" s="313"/>
      <c r="B14" s="313"/>
      <c r="C14" s="303"/>
      <c r="D14" s="61" t="s">
        <v>332</v>
      </c>
      <c r="E14" s="22">
        <f>SUM(F14:N14)</f>
        <v>22812.046000000002</v>
      </c>
      <c r="F14" s="60">
        <f t="shared" ref="F14:F17" si="6">F25+F36+F46</f>
        <v>21511</v>
      </c>
      <c r="G14" s="58">
        <v>429.24599999999998</v>
      </c>
      <c r="H14" s="58">
        <f>H25</f>
        <v>656.7</v>
      </c>
      <c r="I14" s="58">
        <f>I25</f>
        <v>21.7</v>
      </c>
      <c r="J14" s="58">
        <f>J25</f>
        <v>193.4</v>
      </c>
      <c r="K14" s="58"/>
      <c r="L14" s="59"/>
      <c r="M14" s="59"/>
      <c r="N14" s="59"/>
    </row>
    <row r="15" spans="1:15" ht="31.5" x14ac:dyDescent="0.25">
      <c r="A15" s="313"/>
      <c r="B15" s="313"/>
      <c r="C15" s="303"/>
      <c r="D15" s="61" t="s">
        <v>333</v>
      </c>
      <c r="E15" s="22">
        <f t="shared" si="3"/>
        <v>0</v>
      </c>
      <c r="F15" s="60">
        <f t="shared" si="6"/>
        <v>0</v>
      </c>
      <c r="G15" s="60"/>
      <c r="H15" s="60"/>
      <c r="I15" s="60"/>
      <c r="J15" s="60">
        <f>J26+J37+J47</f>
        <v>0</v>
      </c>
      <c r="K15" s="59"/>
      <c r="L15" s="59"/>
      <c r="M15" s="59"/>
      <c r="N15" s="59"/>
    </row>
    <row r="16" spans="1:15" ht="63" x14ac:dyDescent="0.25">
      <c r="A16" s="313"/>
      <c r="B16" s="313"/>
      <c r="C16" s="303"/>
      <c r="D16" s="61" t="s">
        <v>334</v>
      </c>
      <c r="E16" s="22">
        <f t="shared" si="3"/>
        <v>0</v>
      </c>
      <c r="F16" s="60">
        <f t="shared" si="6"/>
        <v>0</v>
      </c>
      <c r="G16" s="60"/>
      <c r="H16" s="60"/>
      <c r="I16" s="60"/>
      <c r="J16" s="60">
        <f>J27+J38+J48</f>
        <v>0</v>
      </c>
      <c r="K16" s="59"/>
      <c r="L16" s="59"/>
      <c r="M16" s="59"/>
      <c r="N16" s="59"/>
    </row>
    <row r="17" spans="1:14" ht="31.5" x14ac:dyDescent="0.25">
      <c r="A17" s="313"/>
      <c r="B17" s="313"/>
      <c r="C17" s="303"/>
      <c r="D17" s="7" t="s">
        <v>335</v>
      </c>
      <c r="E17" s="22">
        <f t="shared" si="3"/>
        <v>0</v>
      </c>
      <c r="F17" s="60">
        <f t="shared" si="6"/>
        <v>0</v>
      </c>
      <c r="G17" s="60"/>
      <c r="H17" s="60"/>
      <c r="I17" s="60"/>
      <c r="J17" s="60">
        <f>J28+J39+J49</f>
        <v>0</v>
      </c>
      <c r="K17" s="59"/>
      <c r="L17" s="59"/>
      <c r="M17" s="59"/>
      <c r="N17" s="59"/>
    </row>
    <row r="18" spans="1:14" ht="47.25" x14ac:dyDescent="0.25">
      <c r="A18" s="313"/>
      <c r="B18" s="313"/>
      <c r="C18" s="303"/>
      <c r="D18" s="7" t="s">
        <v>336</v>
      </c>
      <c r="E18" s="22">
        <f t="shared" si="3"/>
        <v>0</v>
      </c>
      <c r="F18" s="60">
        <v>0</v>
      </c>
      <c r="G18" s="60" t="s">
        <v>339</v>
      </c>
      <c r="H18" s="60" t="s">
        <v>339</v>
      </c>
      <c r="I18" s="60" t="s">
        <v>339</v>
      </c>
      <c r="J18" s="60">
        <v>0</v>
      </c>
      <c r="K18" s="59"/>
      <c r="L18" s="59"/>
      <c r="M18" s="59"/>
      <c r="N18" s="59"/>
    </row>
    <row r="19" spans="1:14" ht="36" customHeight="1" x14ac:dyDescent="0.25">
      <c r="A19" s="313"/>
      <c r="B19" s="313"/>
      <c r="C19" s="303"/>
      <c r="D19" s="7" t="s">
        <v>337</v>
      </c>
      <c r="E19" s="22">
        <f>SUM(F19:N19)</f>
        <v>406130.80300000007</v>
      </c>
      <c r="F19" s="58">
        <f t="shared" ref="F19:K19" si="7">F30</f>
        <v>87036.93</v>
      </c>
      <c r="G19" s="58">
        <f t="shared" si="7"/>
        <v>13878.973</v>
      </c>
      <c r="H19" s="58">
        <f t="shared" si="7"/>
        <v>33691.1</v>
      </c>
      <c r="I19" s="58">
        <f t="shared" si="7"/>
        <v>237579.90000000002</v>
      </c>
      <c r="J19" s="58">
        <f t="shared" si="7"/>
        <v>33943.9</v>
      </c>
      <c r="K19" s="83">
        <f t="shared" si="7"/>
        <v>0</v>
      </c>
      <c r="L19" s="59"/>
      <c r="M19" s="59"/>
      <c r="N19" s="59"/>
    </row>
    <row r="20" spans="1:14" ht="15.75" x14ac:dyDescent="0.25">
      <c r="A20" s="329"/>
      <c r="B20" s="329"/>
      <c r="C20" s="303"/>
      <c r="D20" s="7" t="s">
        <v>338</v>
      </c>
      <c r="E20" s="22">
        <f>SUM(F20:N20)</f>
        <v>49499.870999999999</v>
      </c>
      <c r="F20" s="201">
        <f>F31+F41+F61+F51+F71</f>
        <v>39</v>
      </c>
      <c r="G20" s="22">
        <v>3613.7710000000002</v>
      </c>
      <c r="H20" s="22">
        <f>H31</f>
        <v>7603.1</v>
      </c>
      <c r="I20" s="22">
        <f>I31</f>
        <v>11246.5</v>
      </c>
      <c r="J20" s="52">
        <v>26997.5</v>
      </c>
      <c r="K20" s="59">
        <v>0</v>
      </c>
      <c r="L20" s="59"/>
      <c r="M20" s="59"/>
      <c r="N20" s="59"/>
    </row>
    <row r="21" spans="1:14" ht="15.75" customHeight="1" x14ac:dyDescent="0.25">
      <c r="A21" s="313" t="s">
        <v>27</v>
      </c>
      <c r="B21" s="313" t="s">
        <v>68</v>
      </c>
      <c r="C21" s="303" t="s">
        <v>289</v>
      </c>
      <c r="D21" s="56" t="s">
        <v>290</v>
      </c>
      <c r="E21" s="22">
        <f>SUM(F21:N21)</f>
        <v>517928.02</v>
      </c>
      <c r="F21" s="57">
        <f>F22</f>
        <v>111495.12999999999</v>
      </c>
      <c r="G21" s="57">
        <f>G22</f>
        <v>18587.59</v>
      </c>
      <c r="H21" s="57">
        <f>H22</f>
        <v>42486.6</v>
      </c>
      <c r="I21" s="57">
        <f>I22</f>
        <v>250142.40000000002</v>
      </c>
      <c r="J21" s="57">
        <f>J22</f>
        <v>91269.9</v>
      </c>
      <c r="K21" s="54">
        <f t="shared" ref="K21:L21" si="8">K22+K28+K29+K31</f>
        <v>1964.4</v>
      </c>
      <c r="L21" s="54">
        <f t="shared" si="8"/>
        <v>650</v>
      </c>
      <c r="M21" s="54">
        <f t="shared" ref="M21:N21" si="9">M22+M28+M29+M31</f>
        <v>650</v>
      </c>
      <c r="N21" s="54">
        <f t="shared" si="9"/>
        <v>682</v>
      </c>
    </row>
    <row r="22" spans="1:14" ht="63" x14ac:dyDescent="0.25">
      <c r="A22" s="313"/>
      <c r="B22" s="313"/>
      <c r="C22" s="303"/>
      <c r="D22" s="61" t="s">
        <v>431</v>
      </c>
      <c r="E22" s="22">
        <f>SUM(F22:N22)</f>
        <v>517928.02</v>
      </c>
      <c r="F22" s="201">
        <f>F24+F25+F30+F31</f>
        <v>111495.12999999999</v>
      </c>
      <c r="G22" s="201">
        <f>G24+G25+G30+G31</f>
        <v>18587.59</v>
      </c>
      <c r="H22" s="58">
        <f>H24+H25+H30+H31</f>
        <v>42486.6</v>
      </c>
      <c r="I22" s="58">
        <f>I24+I25+I30+I31</f>
        <v>250142.40000000002</v>
      </c>
      <c r="J22" s="58">
        <f>J24+J25+J30+J31</f>
        <v>91269.9</v>
      </c>
      <c r="K22" s="60">
        <f>K24+K30</f>
        <v>1964.4</v>
      </c>
      <c r="L22" s="60">
        <f>L24+L30</f>
        <v>650</v>
      </c>
      <c r="M22" s="60">
        <f>M24+M30</f>
        <v>650</v>
      </c>
      <c r="N22" s="60">
        <f>N24+N30</f>
        <v>682</v>
      </c>
    </row>
    <row r="23" spans="1:14" ht="15.75" x14ac:dyDescent="0.25">
      <c r="A23" s="313"/>
      <c r="B23" s="313"/>
      <c r="C23" s="303"/>
      <c r="D23" s="61" t="s">
        <v>331</v>
      </c>
      <c r="E23" s="22">
        <f t="shared" ref="E23" si="10">SUM(F23:L23)</f>
        <v>0</v>
      </c>
      <c r="F23" s="84"/>
      <c r="G23" s="60"/>
      <c r="H23" s="60"/>
      <c r="I23" s="60"/>
      <c r="J23" s="84"/>
      <c r="K23" s="59"/>
      <c r="L23" s="59"/>
      <c r="M23" s="59"/>
      <c r="N23" s="59"/>
    </row>
    <row r="24" spans="1:14" ht="63" x14ac:dyDescent="0.25">
      <c r="A24" s="313"/>
      <c r="B24" s="313"/>
      <c r="C24" s="303"/>
      <c r="D24" s="61" t="s">
        <v>432</v>
      </c>
      <c r="E24" s="22">
        <f>SUM(F24:N24)</f>
        <v>39485.300000000003</v>
      </c>
      <c r="F24" s="58">
        <v>2908.2</v>
      </c>
      <c r="G24" s="58">
        <v>665.6</v>
      </c>
      <c r="H24" s="58">
        <f>72.3+56.5+34.1+0.1+2.3+321.8+48.6</f>
        <v>535.70000000000005</v>
      </c>
      <c r="I24" s="58">
        <v>1294.3</v>
      </c>
      <c r="J24" s="207">
        <v>30135.1</v>
      </c>
      <c r="K24" s="58">
        <f>650+1314.4</f>
        <v>1964.4</v>
      </c>
      <c r="L24" s="80">
        <v>650</v>
      </c>
      <c r="M24" s="80">
        <v>650</v>
      </c>
      <c r="N24" s="80">
        <v>682</v>
      </c>
    </row>
    <row r="25" spans="1:14" ht="31.5" x14ac:dyDescent="0.25">
      <c r="A25" s="313"/>
      <c r="B25" s="313"/>
      <c r="C25" s="303"/>
      <c r="D25" s="61" t="s">
        <v>332</v>
      </c>
      <c r="E25" s="22">
        <f>SUM(F25:N25)</f>
        <v>22812.046000000002</v>
      </c>
      <c r="F25" s="58">
        <v>21511</v>
      </c>
      <c r="G25" s="58">
        <v>429.24599999999998</v>
      </c>
      <c r="H25" s="58">
        <v>656.7</v>
      </c>
      <c r="I25" s="58">
        <v>21.7</v>
      </c>
      <c r="J25" s="207">
        <v>193.4</v>
      </c>
      <c r="K25" s="60">
        <v>0</v>
      </c>
      <c r="L25" s="59"/>
      <c r="M25" s="59"/>
      <c r="N25" s="59"/>
    </row>
    <row r="26" spans="1:14" ht="31.5" x14ac:dyDescent="0.25">
      <c r="A26" s="313"/>
      <c r="B26" s="313"/>
      <c r="C26" s="303"/>
      <c r="D26" s="61" t="s">
        <v>333</v>
      </c>
      <c r="E26" s="22">
        <f t="shared" ref="E26:E71" si="11">SUM(F26:L26)</f>
        <v>0</v>
      </c>
      <c r="F26" s="60">
        <v>0</v>
      </c>
      <c r="G26" s="58">
        <v>0</v>
      </c>
      <c r="H26" s="58">
        <v>0</v>
      </c>
      <c r="I26" s="58">
        <v>0</v>
      </c>
      <c r="J26" s="60">
        <v>0</v>
      </c>
      <c r="K26" s="60">
        <v>0</v>
      </c>
      <c r="L26" s="59"/>
      <c r="M26" s="59"/>
      <c r="N26" s="59"/>
    </row>
    <row r="27" spans="1:14" ht="63" x14ac:dyDescent="0.25">
      <c r="A27" s="313"/>
      <c r="B27" s="313"/>
      <c r="C27" s="303"/>
      <c r="D27" s="61" t="s">
        <v>334</v>
      </c>
      <c r="E27" s="22">
        <f t="shared" si="11"/>
        <v>0</v>
      </c>
      <c r="F27" s="60">
        <v>0</v>
      </c>
      <c r="G27" s="58">
        <v>0</v>
      </c>
      <c r="H27" s="58">
        <v>0</v>
      </c>
      <c r="I27" s="58">
        <v>0</v>
      </c>
      <c r="J27" s="60">
        <v>0</v>
      </c>
      <c r="K27" s="60">
        <v>0</v>
      </c>
      <c r="L27" s="59"/>
      <c r="M27" s="59"/>
      <c r="N27" s="59"/>
    </row>
    <row r="28" spans="1:14" ht="31.5" x14ac:dyDescent="0.25">
      <c r="A28" s="313"/>
      <c r="B28" s="313"/>
      <c r="C28" s="303"/>
      <c r="D28" s="7" t="s">
        <v>335</v>
      </c>
      <c r="E28" s="22">
        <f t="shared" si="11"/>
        <v>0</v>
      </c>
      <c r="F28" s="60">
        <v>0</v>
      </c>
      <c r="G28" s="58">
        <v>0</v>
      </c>
      <c r="H28" s="58">
        <v>0</v>
      </c>
      <c r="I28" s="58">
        <v>0</v>
      </c>
      <c r="J28" s="60">
        <v>0</v>
      </c>
      <c r="K28" s="60">
        <v>0</v>
      </c>
      <c r="L28" s="59"/>
      <c r="M28" s="59"/>
      <c r="N28" s="59"/>
    </row>
    <row r="29" spans="1:14" ht="47.25" x14ac:dyDescent="0.25">
      <c r="A29" s="313"/>
      <c r="B29" s="313"/>
      <c r="C29" s="303"/>
      <c r="D29" s="7" t="s">
        <v>336</v>
      </c>
      <c r="E29" s="22">
        <f t="shared" si="11"/>
        <v>0</v>
      </c>
      <c r="F29" s="60">
        <v>0</v>
      </c>
      <c r="G29" s="58">
        <v>0</v>
      </c>
      <c r="H29" s="58">
        <v>0</v>
      </c>
      <c r="I29" s="58">
        <v>0</v>
      </c>
      <c r="J29" s="60">
        <v>0</v>
      </c>
      <c r="K29" s="60">
        <v>0</v>
      </c>
      <c r="L29" s="59"/>
      <c r="M29" s="59"/>
      <c r="N29" s="59"/>
    </row>
    <row r="30" spans="1:14" ht="31.5" x14ac:dyDescent="0.25">
      <c r="A30" s="313"/>
      <c r="B30" s="313"/>
      <c r="C30" s="303"/>
      <c r="D30" s="7" t="s">
        <v>337</v>
      </c>
      <c r="E30" s="22">
        <f>SUM(F30:N30)</f>
        <v>406130.80300000007</v>
      </c>
      <c r="F30" s="58">
        <v>87036.93</v>
      </c>
      <c r="G30" s="58">
        <v>13878.973</v>
      </c>
      <c r="H30" s="58">
        <f>7159.2+26531.9</f>
        <v>33691.1</v>
      </c>
      <c r="I30" s="58">
        <f>30380.4+196498.6+7704.7+2996.2</f>
        <v>237579.90000000002</v>
      </c>
      <c r="J30" s="207">
        <v>33943.9</v>
      </c>
      <c r="K30" s="58"/>
      <c r="L30" s="59">
        <v>0</v>
      </c>
      <c r="M30" s="59">
        <v>0</v>
      </c>
      <c r="N30" s="59">
        <v>0</v>
      </c>
    </row>
    <row r="31" spans="1:14" ht="15.75" x14ac:dyDescent="0.25">
      <c r="A31" s="329"/>
      <c r="B31" s="329"/>
      <c r="C31" s="303"/>
      <c r="D31" s="7" t="s">
        <v>338</v>
      </c>
      <c r="E31" s="22">
        <f>SUM(F31:N31)</f>
        <v>49499.870999999999</v>
      </c>
      <c r="F31" s="58">
        <v>39</v>
      </c>
      <c r="G31" s="58">
        <v>3613.7710000000002</v>
      </c>
      <c r="H31" s="58">
        <v>7603.1</v>
      </c>
      <c r="I31" s="58">
        <v>11246.5</v>
      </c>
      <c r="J31" s="207">
        <v>26997.5</v>
      </c>
      <c r="K31" s="60">
        <v>0</v>
      </c>
      <c r="L31" s="59">
        <v>0</v>
      </c>
      <c r="M31" s="59">
        <v>0</v>
      </c>
      <c r="N31" s="59">
        <v>0</v>
      </c>
    </row>
    <row r="32" spans="1:14" ht="15.75" customHeight="1" x14ac:dyDescent="0.25">
      <c r="A32" s="313" t="s">
        <v>27</v>
      </c>
      <c r="B32" s="313" t="s">
        <v>28</v>
      </c>
      <c r="C32" s="326" t="s">
        <v>304</v>
      </c>
      <c r="D32" s="56" t="s">
        <v>290</v>
      </c>
      <c r="E32" s="22">
        <f t="shared" si="11"/>
        <v>0</v>
      </c>
      <c r="F32" s="54">
        <f t="shared" ref="F32:J32" si="12">SUM(F33)</f>
        <v>0</v>
      </c>
      <c r="G32" s="54">
        <f t="shared" si="12"/>
        <v>0</v>
      </c>
      <c r="H32" s="54">
        <f t="shared" si="12"/>
        <v>0</v>
      </c>
      <c r="I32" s="54">
        <f t="shared" si="12"/>
        <v>0</v>
      </c>
      <c r="J32" s="54">
        <f t="shared" si="12"/>
        <v>0</v>
      </c>
      <c r="K32" s="59"/>
      <c r="L32" s="59"/>
      <c r="M32" s="59"/>
      <c r="N32" s="59"/>
    </row>
    <row r="33" spans="1:14" ht="63" x14ac:dyDescent="0.25">
      <c r="A33" s="313"/>
      <c r="B33" s="313"/>
      <c r="C33" s="327"/>
      <c r="D33" s="61" t="s">
        <v>431</v>
      </c>
      <c r="E33" s="22">
        <f t="shared" si="11"/>
        <v>0</v>
      </c>
      <c r="F33" s="60">
        <f t="shared" ref="F33:J33" si="13">F35+F36</f>
        <v>0</v>
      </c>
      <c r="G33" s="60">
        <f t="shared" si="13"/>
        <v>0</v>
      </c>
      <c r="H33" s="60">
        <f t="shared" si="13"/>
        <v>0</v>
      </c>
      <c r="I33" s="60">
        <f t="shared" si="13"/>
        <v>0</v>
      </c>
      <c r="J33" s="60">
        <f t="shared" si="13"/>
        <v>0</v>
      </c>
      <c r="K33" s="59"/>
      <c r="L33" s="59"/>
      <c r="M33" s="59"/>
      <c r="N33" s="59"/>
    </row>
    <row r="34" spans="1:14" ht="15.75" x14ac:dyDescent="0.25">
      <c r="A34" s="313"/>
      <c r="B34" s="313"/>
      <c r="C34" s="327"/>
      <c r="D34" s="61" t="s">
        <v>331</v>
      </c>
      <c r="E34" s="22">
        <f t="shared" si="11"/>
        <v>0</v>
      </c>
      <c r="F34" s="60"/>
      <c r="G34" s="60"/>
      <c r="H34" s="60"/>
      <c r="I34" s="60"/>
      <c r="J34" s="60"/>
      <c r="K34" s="59"/>
      <c r="L34" s="59"/>
      <c r="M34" s="59"/>
      <c r="N34" s="59"/>
    </row>
    <row r="35" spans="1:14" ht="63" x14ac:dyDescent="0.25">
      <c r="A35" s="313"/>
      <c r="B35" s="313"/>
      <c r="C35" s="327"/>
      <c r="D35" s="61" t="s">
        <v>432</v>
      </c>
      <c r="E35" s="22">
        <f t="shared" si="11"/>
        <v>0</v>
      </c>
      <c r="F35" s="58"/>
      <c r="G35" s="58"/>
      <c r="H35" s="58"/>
      <c r="I35" s="58"/>
      <c r="J35" s="58"/>
      <c r="K35" s="59"/>
      <c r="L35" s="59"/>
      <c r="M35" s="59"/>
      <c r="N35" s="59"/>
    </row>
    <row r="36" spans="1:14" ht="31.5" x14ac:dyDescent="0.25">
      <c r="A36" s="313"/>
      <c r="B36" s="313"/>
      <c r="C36" s="327"/>
      <c r="D36" s="61" t="s">
        <v>332</v>
      </c>
      <c r="E36" s="22">
        <f t="shared" si="11"/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9"/>
      <c r="L36" s="59"/>
      <c r="M36" s="59"/>
      <c r="N36" s="59"/>
    </row>
    <row r="37" spans="1:14" ht="31.5" x14ac:dyDescent="0.25">
      <c r="A37" s="313"/>
      <c r="B37" s="313"/>
      <c r="C37" s="327"/>
      <c r="D37" s="61" t="s">
        <v>333</v>
      </c>
      <c r="E37" s="22">
        <f t="shared" si="11"/>
        <v>0</v>
      </c>
      <c r="F37" s="60">
        <v>0</v>
      </c>
      <c r="G37" s="60"/>
      <c r="H37" s="60"/>
      <c r="I37" s="60"/>
      <c r="J37" s="60">
        <v>0</v>
      </c>
      <c r="K37" s="59"/>
      <c r="L37" s="59"/>
      <c r="M37" s="59"/>
      <c r="N37" s="59"/>
    </row>
    <row r="38" spans="1:14" ht="63" x14ac:dyDescent="0.25">
      <c r="A38" s="313"/>
      <c r="B38" s="313"/>
      <c r="C38" s="327"/>
      <c r="D38" s="61" t="s">
        <v>334</v>
      </c>
      <c r="E38" s="22">
        <f t="shared" si="11"/>
        <v>0</v>
      </c>
      <c r="F38" s="60">
        <v>0</v>
      </c>
      <c r="G38" s="60"/>
      <c r="H38" s="60"/>
      <c r="I38" s="60"/>
      <c r="J38" s="60">
        <v>0</v>
      </c>
      <c r="K38" s="59"/>
      <c r="L38" s="59"/>
      <c r="M38" s="59"/>
      <c r="N38" s="59"/>
    </row>
    <row r="39" spans="1:14" ht="31.5" x14ac:dyDescent="0.25">
      <c r="A39" s="313"/>
      <c r="B39" s="313"/>
      <c r="C39" s="327"/>
      <c r="D39" s="7" t="s">
        <v>335</v>
      </c>
      <c r="E39" s="22">
        <f t="shared" si="11"/>
        <v>0</v>
      </c>
      <c r="F39" s="60">
        <v>0</v>
      </c>
      <c r="G39" s="60"/>
      <c r="H39" s="60"/>
      <c r="I39" s="60"/>
      <c r="J39" s="60">
        <v>0</v>
      </c>
      <c r="K39" s="59"/>
      <c r="L39" s="59"/>
      <c r="M39" s="59"/>
      <c r="N39" s="59"/>
    </row>
    <row r="40" spans="1:14" ht="47.25" x14ac:dyDescent="0.25">
      <c r="A40" s="313"/>
      <c r="B40" s="313"/>
      <c r="C40" s="327"/>
      <c r="D40" s="7" t="s">
        <v>336</v>
      </c>
      <c r="E40" s="22">
        <f t="shared" si="11"/>
        <v>0</v>
      </c>
      <c r="F40" s="60">
        <v>0</v>
      </c>
      <c r="G40" s="60"/>
      <c r="H40" s="60"/>
      <c r="I40" s="60"/>
      <c r="J40" s="60">
        <v>0</v>
      </c>
      <c r="K40" s="59"/>
      <c r="L40" s="59"/>
      <c r="M40" s="59"/>
      <c r="N40" s="59"/>
    </row>
    <row r="41" spans="1:14" ht="15.75" x14ac:dyDescent="0.25">
      <c r="A41" s="329"/>
      <c r="B41" s="329"/>
      <c r="C41" s="328"/>
      <c r="D41" s="7" t="s">
        <v>338</v>
      </c>
      <c r="E41" s="22">
        <f t="shared" si="11"/>
        <v>0</v>
      </c>
      <c r="F41" s="60">
        <v>0</v>
      </c>
      <c r="G41" s="60"/>
      <c r="H41" s="60"/>
      <c r="I41" s="60"/>
      <c r="J41" s="60">
        <v>0</v>
      </c>
      <c r="K41" s="59"/>
      <c r="L41" s="59"/>
      <c r="M41" s="59"/>
      <c r="N41" s="59"/>
    </row>
    <row r="42" spans="1:14" ht="15.75" customHeight="1" x14ac:dyDescent="0.25">
      <c r="A42" s="314" t="s">
        <v>27</v>
      </c>
      <c r="B42" s="314" t="s">
        <v>32</v>
      </c>
      <c r="C42" s="326" t="s">
        <v>305</v>
      </c>
      <c r="D42" s="56" t="s">
        <v>290</v>
      </c>
      <c r="E42" s="22">
        <f t="shared" si="11"/>
        <v>0</v>
      </c>
      <c r="F42" s="79">
        <v>0</v>
      </c>
      <c r="G42" s="79"/>
      <c r="H42" s="79"/>
      <c r="I42" s="79"/>
      <c r="J42" s="79">
        <v>0</v>
      </c>
      <c r="K42" s="59"/>
      <c r="L42" s="59"/>
      <c r="M42" s="59"/>
      <c r="N42" s="59"/>
    </row>
    <row r="43" spans="1:14" ht="63" x14ac:dyDescent="0.25">
      <c r="A43" s="330"/>
      <c r="B43" s="330"/>
      <c r="C43" s="327"/>
      <c r="D43" s="61" t="s">
        <v>431</v>
      </c>
      <c r="E43" s="22">
        <f t="shared" si="11"/>
        <v>0</v>
      </c>
      <c r="F43" s="82">
        <v>0</v>
      </c>
      <c r="G43" s="82"/>
      <c r="H43" s="82"/>
      <c r="I43" s="82"/>
      <c r="J43" s="82">
        <v>0</v>
      </c>
      <c r="K43" s="59"/>
      <c r="L43" s="59"/>
      <c r="M43" s="59"/>
      <c r="N43" s="59"/>
    </row>
    <row r="44" spans="1:14" ht="15.75" x14ac:dyDescent="0.25">
      <c r="A44" s="330"/>
      <c r="B44" s="330"/>
      <c r="C44" s="327"/>
      <c r="D44" s="61" t="s">
        <v>331</v>
      </c>
      <c r="E44" s="22">
        <f t="shared" si="11"/>
        <v>0</v>
      </c>
      <c r="F44" s="82">
        <f>SUM(G23:G23)</f>
        <v>0</v>
      </c>
      <c r="G44" s="82"/>
      <c r="H44" s="82"/>
      <c r="I44" s="82"/>
      <c r="J44" s="82">
        <f>SUM(K23:K23)</f>
        <v>0</v>
      </c>
      <c r="K44" s="59"/>
      <c r="L44" s="59"/>
      <c r="M44" s="59"/>
      <c r="N44" s="59"/>
    </row>
    <row r="45" spans="1:14" ht="63" x14ac:dyDescent="0.25">
      <c r="A45" s="330"/>
      <c r="B45" s="330"/>
      <c r="C45" s="327"/>
      <c r="D45" s="61" t="s">
        <v>432</v>
      </c>
      <c r="E45" s="22">
        <f t="shared" si="11"/>
        <v>0</v>
      </c>
      <c r="F45" s="82">
        <v>0</v>
      </c>
      <c r="G45" s="82"/>
      <c r="H45" s="82"/>
      <c r="I45" s="82"/>
      <c r="J45" s="82">
        <v>0</v>
      </c>
      <c r="K45" s="59"/>
      <c r="L45" s="59"/>
      <c r="M45" s="59"/>
      <c r="N45" s="59"/>
    </row>
    <row r="46" spans="1:14" ht="31.5" x14ac:dyDescent="0.25">
      <c r="A46" s="330"/>
      <c r="B46" s="330"/>
      <c r="C46" s="327"/>
      <c r="D46" s="61" t="s">
        <v>332</v>
      </c>
      <c r="E46" s="22">
        <f t="shared" si="11"/>
        <v>0</v>
      </c>
      <c r="F46" s="82">
        <v>0</v>
      </c>
      <c r="G46" s="82"/>
      <c r="H46" s="82"/>
      <c r="I46" s="82"/>
      <c r="J46" s="82">
        <v>0</v>
      </c>
      <c r="K46" s="59"/>
      <c r="L46" s="59"/>
      <c r="M46" s="59"/>
      <c r="N46" s="59"/>
    </row>
    <row r="47" spans="1:14" ht="31.5" x14ac:dyDescent="0.25">
      <c r="A47" s="330"/>
      <c r="B47" s="330"/>
      <c r="C47" s="327"/>
      <c r="D47" s="61" t="s">
        <v>333</v>
      </c>
      <c r="E47" s="22">
        <f t="shared" si="11"/>
        <v>0</v>
      </c>
      <c r="F47" s="82">
        <f>SUM(G26:G26)</f>
        <v>0</v>
      </c>
      <c r="G47" s="82"/>
      <c r="H47" s="82"/>
      <c r="I47" s="82"/>
      <c r="J47" s="82">
        <f>SUM(K26:K26)</f>
        <v>0</v>
      </c>
      <c r="K47" s="59"/>
      <c r="L47" s="59"/>
      <c r="M47" s="59"/>
      <c r="N47" s="59"/>
    </row>
    <row r="48" spans="1:14" ht="63" x14ac:dyDescent="0.25">
      <c r="A48" s="330"/>
      <c r="B48" s="330"/>
      <c r="C48" s="327"/>
      <c r="D48" s="61" t="s">
        <v>334</v>
      </c>
      <c r="E48" s="22">
        <f t="shared" si="11"/>
        <v>0</v>
      </c>
      <c r="F48" s="82">
        <f>SUM(G27:G27)</f>
        <v>0</v>
      </c>
      <c r="G48" s="82"/>
      <c r="H48" s="82"/>
      <c r="I48" s="82"/>
      <c r="J48" s="82">
        <f>SUM(K27:K27)</f>
        <v>0</v>
      </c>
      <c r="K48" s="59"/>
      <c r="L48" s="59"/>
      <c r="M48" s="59"/>
      <c r="N48" s="59"/>
    </row>
    <row r="49" spans="1:14" ht="31.5" x14ac:dyDescent="0.25">
      <c r="A49" s="330"/>
      <c r="B49" s="330"/>
      <c r="C49" s="327"/>
      <c r="D49" s="7" t="s">
        <v>335</v>
      </c>
      <c r="E49" s="22">
        <f t="shared" si="11"/>
        <v>0</v>
      </c>
      <c r="F49" s="82">
        <f>SUM(G28:G28)</f>
        <v>0</v>
      </c>
      <c r="G49" s="82"/>
      <c r="H49" s="82"/>
      <c r="I49" s="82"/>
      <c r="J49" s="82">
        <f>SUM(K28:K28)</f>
        <v>0</v>
      </c>
      <c r="K49" s="59"/>
      <c r="L49" s="59"/>
      <c r="M49" s="59"/>
      <c r="N49" s="59"/>
    </row>
    <row r="50" spans="1:14" ht="47.25" x14ac:dyDescent="0.25">
      <c r="A50" s="330"/>
      <c r="B50" s="330"/>
      <c r="C50" s="327"/>
      <c r="D50" s="7" t="s">
        <v>336</v>
      </c>
      <c r="E50" s="22">
        <f t="shared" si="11"/>
        <v>0</v>
      </c>
      <c r="F50" s="60">
        <v>0</v>
      </c>
      <c r="G50" s="60"/>
      <c r="H50" s="60"/>
      <c r="I50" s="60"/>
      <c r="J50" s="60">
        <v>0</v>
      </c>
      <c r="K50" s="59"/>
      <c r="L50" s="59"/>
      <c r="M50" s="59"/>
      <c r="N50" s="59"/>
    </row>
    <row r="51" spans="1:14" ht="15.75" x14ac:dyDescent="0.25">
      <c r="A51" s="315"/>
      <c r="B51" s="315"/>
      <c r="C51" s="328"/>
      <c r="D51" s="7" t="s">
        <v>338</v>
      </c>
      <c r="E51" s="22">
        <f t="shared" si="11"/>
        <v>0</v>
      </c>
      <c r="F51" s="60">
        <v>0</v>
      </c>
      <c r="G51" s="60"/>
      <c r="H51" s="60"/>
      <c r="I51" s="60"/>
      <c r="J51" s="60">
        <v>0</v>
      </c>
      <c r="K51" s="59"/>
      <c r="L51" s="59"/>
      <c r="M51" s="59"/>
      <c r="N51" s="59"/>
    </row>
    <row r="52" spans="1:14" ht="15.75" customHeight="1" x14ac:dyDescent="0.25">
      <c r="A52" s="324" t="s">
        <v>27</v>
      </c>
      <c r="B52" s="325">
        <v>4</v>
      </c>
      <c r="C52" s="326" t="s">
        <v>306</v>
      </c>
      <c r="D52" s="56" t="s">
        <v>290</v>
      </c>
      <c r="E52" s="22">
        <f t="shared" si="11"/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9"/>
      <c r="L52" s="59"/>
      <c r="M52" s="59"/>
      <c r="N52" s="59"/>
    </row>
    <row r="53" spans="1:14" ht="63" x14ac:dyDescent="0.25">
      <c r="A53" s="324"/>
      <c r="B53" s="325"/>
      <c r="C53" s="327"/>
      <c r="D53" s="61" t="s">
        <v>431</v>
      </c>
      <c r="E53" s="22">
        <f t="shared" si="11"/>
        <v>0</v>
      </c>
      <c r="F53" s="60">
        <v>0</v>
      </c>
      <c r="G53" s="60"/>
      <c r="H53" s="60"/>
      <c r="I53" s="60"/>
      <c r="J53" s="60">
        <v>0</v>
      </c>
      <c r="K53" s="59"/>
      <c r="L53" s="59"/>
      <c r="M53" s="59"/>
      <c r="N53" s="59"/>
    </row>
    <row r="54" spans="1:14" ht="15.75" x14ac:dyDescent="0.25">
      <c r="A54" s="324"/>
      <c r="B54" s="325"/>
      <c r="C54" s="327"/>
      <c r="D54" s="61" t="s">
        <v>331</v>
      </c>
      <c r="E54" s="22">
        <f t="shared" si="11"/>
        <v>0</v>
      </c>
      <c r="F54" s="60"/>
      <c r="G54" s="60"/>
      <c r="H54" s="60"/>
      <c r="I54" s="60"/>
      <c r="J54" s="60"/>
      <c r="K54" s="59"/>
      <c r="L54" s="59"/>
      <c r="M54" s="59"/>
      <c r="N54" s="59"/>
    </row>
    <row r="55" spans="1:14" ht="63" x14ac:dyDescent="0.25">
      <c r="A55" s="324"/>
      <c r="B55" s="325"/>
      <c r="C55" s="327"/>
      <c r="D55" s="61" t="s">
        <v>432</v>
      </c>
      <c r="E55" s="22">
        <f t="shared" si="11"/>
        <v>0</v>
      </c>
      <c r="F55" s="60">
        <v>0</v>
      </c>
      <c r="G55" s="58">
        <v>0</v>
      </c>
      <c r="H55" s="58">
        <v>0</v>
      </c>
      <c r="I55" s="58">
        <v>0</v>
      </c>
      <c r="J55" s="60">
        <v>0</v>
      </c>
      <c r="K55" s="59">
        <v>0</v>
      </c>
      <c r="L55" s="59">
        <v>0</v>
      </c>
      <c r="M55" s="59">
        <v>0</v>
      </c>
      <c r="N55" s="59">
        <v>0</v>
      </c>
    </row>
    <row r="56" spans="1:14" ht="31.5" x14ac:dyDescent="0.25">
      <c r="A56" s="324"/>
      <c r="B56" s="325"/>
      <c r="C56" s="327"/>
      <c r="D56" s="61" t="s">
        <v>332</v>
      </c>
      <c r="E56" s="22">
        <f t="shared" si="11"/>
        <v>0</v>
      </c>
      <c r="F56" s="60">
        <v>0</v>
      </c>
      <c r="G56" s="58">
        <v>0</v>
      </c>
      <c r="H56" s="58">
        <v>0</v>
      </c>
      <c r="I56" s="58">
        <v>0</v>
      </c>
      <c r="J56" s="60">
        <v>0</v>
      </c>
      <c r="K56" s="59">
        <v>0</v>
      </c>
      <c r="L56" s="59">
        <v>0</v>
      </c>
      <c r="M56" s="59">
        <v>0</v>
      </c>
      <c r="N56" s="59">
        <v>0</v>
      </c>
    </row>
    <row r="57" spans="1:14" ht="31.5" x14ac:dyDescent="0.25">
      <c r="A57" s="324"/>
      <c r="B57" s="325"/>
      <c r="C57" s="327"/>
      <c r="D57" s="61" t="s">
        <v>333</v>
      </c>
      <c r="E57" s="22">
        <f t="shared" si="11"/>
        <v>0</v>
      </c>
      <c r="F57" s="60">
        <v>0</v>
      </c>
      <c r="G57" s="58">
        <v>0</v>
      </c>
      <c r="H57" s="58">
        <v>0</v>
      </c>
      <c r="I57" s="58">
        <v>0</v>
      </c>
      <c r="J57" s="60">
        <v>0</v>
      </c>
      <c r="K57" s="59">
        <v>0</v>
      </c>
      <c r="L57" s="59">
        <v>0</v>
      </c>
      <c r="M57" s="59">
        <v>0</v>
      </c>
      <c r="N57" s="59">
        <v>0</v>
      </c>
    </row>
    <row r="58" spans="1:14" ht="63" x14ac:dyDescent="0.25">
      <c r="A58" s="324"/>
      <c r="B58" s="325"/>
      <c r="C58" s="327"/>
      <c r="D58" s="61" t="s">
        <v>334</v>
      </c>
      <c r="E58" s="22">
        <f t="shared" si="11"/>
        <v>0</v>
      </c>
      <c r="F58" s="60">
        <v>0</v>
      </c>
      <c r="G58" s="58">
        <v>0</v>
      </c>
      <c r="H58" s="58">
        <v>0</v>
      </c>
      <c r="I58" s="58">
        <v>0</v>
      </c>
      <c r="J58" s="60">
        <v>0</v>
      </c>
      <c r="K58" s="59">
        <v>0</v>
      </c>
      <c r="L58" s="59">
        <v>0</v>
      </c>
      <c r="M58" s="59">
        <v>0</v>
      </c>
      <c r="N58" s="59">
        <v>0</v>
      </c>
    </row>
    <row r="59" spans="1:14" ht="31.5" x14ac:dyDescent="0.25">
      <c r="A59" s="324"/>
      <c r="B59" s="325"/>
      <c r="C59" s="327"/>
      <c r="D59" s="7" t="s">
        <v>335</v>
      </c>
      <c r="E59" s="22">
        <f t="shared" si="11"/>
        <v>0</v>
      </c>
      <c r="F59" s="60">
        <v>0</v>
      </c>
      <c r="G59" s="58">
        <v>0</v>
      </c>
      <c r="H59" s="58">
        <v>0</v>
      </c>
      <c r="I59" s="58">
        <v>0</v>
      </c>
      <c r="J59" s="60">
        <v>0</v>
      </c>
      <c r="K59" s="59">
        <v>0</v>
      </c>
      <c r="L59" s="59">
        <v>0</v>
      </c>
      <c r="M59" s="59">
        <v>0</v>
      </c>
      <c r="N59" s="59">
        <v>0</v>
      </c>
    </row>
    <row r="60" spans="1:14" ht="47.25" x14ac:dyDescent="0.25">
      <c r="A60" s="324"/>
      <c r="B60" s="325"/>
      <c r="C60" s="327"/>
      <c r="D60" s="7" t="s">
        <v>336</v>
      </c>
      <c r="E60" s="22">
        <f t="shared" si="11"/>
        <v>0</v>
      </c>
      <c r="F60" s="60">
        <v>0</v>
      </c>
      <c r="G60" s="58">
        <v>0</v>
      </c>
      <c r="H60" s="58">
        <v>0</v>
      </c>
      <c r="I60" s="58">
        <v>0</v>
      </c>
      <c r="J60" s="60">
        <v>0</v>
      </c>
      <c r="K60" s="59">
        <v>0</v>
      </c>
      <c r="L60" s="59">
        <v>0</v>
      </c>
      <c r="M60" s="59">
        <v>0</v>
      </c>
      <c r="N60" s="59">
        <v>0</v>
      </c>
    </row>
    <row r="61" spans="1:14" ht="15.75" x14ac:dyDescent="0.25">
      <c r="A61" s="324"/>
      <c r="B61" s="325"/>
      <c r="C61" s="328"/>
      <c r="D61" s="7" t="s">
        <v>338</v>
      </c>
      <c r="E61" s="22">
        <f t="shared" si="11"/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9">
        <v>0</v>
      </c>
      <c r="L61" s="59">
        <v>0</v>
      </c>
      <c r="M61" s="59">
        <v>0</v>
      </c>
      <c r="N61" s="59">
        <v>0</v>
      </c>
    </row>
    <row r="62" spans="1:14" ht="15.75" customHeight="1" x14ac:dyDescent="0.25">
      <c r="A62" s="324" t="s">
        <v>27</v>
      </c>
      <c r="B62" s="325">
        <v>5</v>
      </c>
      <c r="C62" s="326" t="s">
        <v>307</v>
      </c>
      <c r="D62" s="56" t="s">
        <v>290</v>
      </c>
      <c r="E62" s="22">
        <f>SUM(F62:N62)</f>
        <v>6.3</v>
      </c>
      <c r="F62" s="57">
        <v>1</v>
      </c>
      <c r="G62" s="57">
        <v>0</v>
      </c>
      <c r="H62" s="57">
        <v>0</v>
      </c>
      <c r="I62" s="57">
        <v>1</v>
      </c>
      <c r="J62" s="57">
        <v>0</v>
      </c>
      <c r="K62" s="57">
        <v>1</v>
      </c>
      <c r="L62" s="57">
        <v>1</v>
      </c>
      <c r="M62" s="57">
        <v>1.1000000000000001</v>
      </c>
      <c r="N62" s="57">
        <v>1.2</v>
      </c>
    </row>
    <row r="63" spans="1:14" ht="63" x14ac:dyDescent="0.25">
      <c r="A63" s="324"/>
      <c r="B63" s="325"/>
      <c r="C63" s="327"/>
      <c r="D63" s="61" t="s">
        <v>431</v>
      </c>
      <c r="E63" s="22">
        <f>SUM(F63:N63)</f>
        <v>6.3</v>
      </c>
      <c r="F63" s="57">
        <v>1</v>
      </c>
      <c r="G63" s="57">
        <v>0</v>
      </c>
      <c r="H63" s="57">
        <v>0</v>
      </c>
      <c r="I63" s="57">
        <v>1</v>
      </c>
      <c r="J63" s="57">
        <v>0</v>
      </c>
      <c r="K63" s="57">
        <v>1</v>
      </c>
      <c r="L63" s="57">
        <v>1</v>
      </c>
      <c r="M63" s="57">
        <v>1.1000000000000001</v>
      </c>
      <c r="N63" s="57">
        <v>1.2</v>
      </c>
    </row>
    <row r="64" spans="1:14" ht="15.75" x14ac:dyDescent="0.25">
      <c r="A64" s="324"/>
      <c r="B64" s="325"/>
      <c r="C64" s="327"/>
      <c r="D64" s="61" t="s">
        <v>331</v>
      </c>
      <c r="E64" s="22"/>
      <c r="F64" s="60"/>
      <c r="G64" s="60"/>
      <c r="H64" s="60"/>
      <c r="I64" s="60"/>
      <c r="J64" s="60"/>
      <c r="K64" s="72"/>
      <c r="L64" s="59"/>
      <c r="M64" s="59"/>
      <c r="N64" s="59"/>
    </row>
    <row r="65" spans="1:14" ht="63" x14ac:dyDescent="0.25">
      <c r="A65" s="324"/>
      <c r="B65" s="325"/>
      <c r="C65" s="327"/>
      <c r="D65" s="61" t="s">
        <v>432</v>
      </c>
      <c r="E65" s="22">
        <f>SUM(F65:N65)</f>
        <v>6.3</v>
      </c>
      <c r="F65" s="58">
        <v>1</v>
      </c>
      <c r="G65" s="58">
        <v>0</v>
      </c>
      <c r="H65" s="58">
        <v>0</v>
      </c>
      <c r="I65" s="58">
        <v>1</v>
      </c>
      <c r="J65" s="58">
        <v>0</v>
      </c>
      <c r="K65" s="80">
        <v>1</v>
      </c>
      <c r="L65" s="80">
        <v>1</v>
      </c>
      <c r="M65" s="80">
        <v>1.1000000000000001</v>
      </c>
      <c r="N65" s="80">
        <v>1.2</v>
      </c>
    </row>
    <row r="66" spans="1:14" ht="31.5" x14ac:dyDescent="0.25">
      <c r="A66" s="324"/>
      <c r="B66" s="325"/>
      <c r="C66" s="327"/>
      <c r="D66" s="61" t="s">
        <v>332</v>
      </c>
      <c r="E66" s="22">
        <f t="shared" si="11"/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72">
        <v>0</v>
      </c>
      <c r="M66" s="72">
        <v>0</v>
      </c>
      <c r="N66" s="72">
        <v>0</v>
      </c>
    </row>
    <row r="67" spans="1:14" ht="31.5" x14ac:dyDescent="0.25">
      <c r="A67" s="324"/>
      <c r="B67" s="325"/>
      <c r="C67" s="327"/>
      <c r="D67" s="61" t="s">
        <v>333</v>
      </c>
      <c r="E67" s="22">
        <f t="shared" si="11"/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0">
        <v>0</v>
      </c>
      <c r="L67" s="72">
        <v>0</v>
      </c>
      <c r="M67" s="72">
        <v>0</v>
      </c>
      <c r="N67" s="72">
        <v>0</v>
      </c>
    </row>
    <row r="68" spans="1:14" ht="63" x14ac:dyDescent="0.25">
      <c r="A68" s="324"/>
      <c r="B68" s="325"/>
      <c r="C68" s="327"/>
      <c r="D68" s="61" t="s">
        <v>334</v>
      </c>
      <c r="E68" s="22">
        <f t="shared" si="11"/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72">
        <v>0</v>
      </c>
      <c r="M68" s="72">
        <v>0</v>
      </c>
      <c r="N68" s="72">
        <v>0</v>
      </c>
    </row>
    <row r="69" spans="1:14" ht="31.5" x14ac:dyDescent="0.25">
      <c r="A69" s="324"/>
      <c r="B69" s="325"/>
      <c r="C69" s="327"/>
      <c r="D69" s="7" t="s">
        <v>335</v>
      </c>
      <c r="E69" s="22">
        <f t="shared" si="11"/>
        <v>0</v>
      </c>
      <c r="F69" s="60">
        <v>0</v>
      </c>
      <c r="G69" s="60">
        <v>0</v>
      </c>
      <c r="H69" s="60">
        <v>0</v>
      </c>
      <c r="I69" s="60">
        <v>0</v>
      </c>
      <c r="J69" s="60">
        <v>0</v>
      </c>
      <c r="K69" s="60">
        <v>0</v>
      </c>
      <c r="L69" s="72">
        <v>0</v>
      </c>
      <c r="M69" s="72">
        <v>0</v>
      </c>
      <c r="N69" s="72">
        <v>0</v>
      </c>
    </row>
    <row r="70" spans="1:14" ht="47.25" x14ac:dyDescent="0.25">
      <c r="A70" s="324"/>
      <c r="B70" s="325"/>
      <c r="C70" s="327"/>
      <c r="D70" s="7" t="s">
        <v>336</v>
      </c>
      <c r="E70" s="22">
        <f t="shared" si="11"/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72">
        <v>0</v>
      </c>
      <c r="M70" s="72">
        <v>0</v>
      </c>
      <c r="N70" s="72">
        <v>0</v>
      </c>
    </row>
    <row r="71" spans="1:14" ht="15.75" x14ac:dyDescent="0.25">
      <c r="A71" s="324"/>
      <c r="B71" s="325"/>
      <c r="C71" s="328"/>
      <c r="D71" s="7" t="s">
        <v>338</v>
      </c>
      <c r="E71" s="22">
        <f t="shared" si="11"/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72">
        <v>0</v>
      </c>
      <c r="M71" s="72">
        <v>0</v>
      </c>
      <c r="N71" s="72">
        <v>0</v>
      </c>
    </row>
    <row r="72" spans="1:1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</row>
    <row r="73" spans="1:1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</row>
    <row r="74" spans="1:1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</row>
    <row r="75" spans="1:1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</row>
    <row r="76" spans="1:1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</row>
    <row r="77" spans="1:1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</row>
    <row r="78" spans="1:1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</row>
    <row r="79" spans="1:1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</row>
    <row r="80" spans="1:1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</row>
    <row r="81" spans="1:10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</row>
    <row r="82" spans="1:10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</row>
    <row r="83" spans="1:10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</row>
    <row r="84" spans="1:10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</row>
    <row r="85" spans="1:10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</row>
    <row r="86" spans="1:10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</row>
    <row r="87" spans="1:10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</row>
    <row r="88" spans="1:10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</row>
    <row r="89" spans="1:10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</row>
    <row r="90" spans="1:10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</row>
    <row r="91" spans="1:10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</row>
    <row r="92" spans="1:10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</row>
    <row r="93" spans="1:10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</row>
    <row r="94" spans="1:10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</row>
    <row r="95" spans="1:10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</row>
    <row r="96" spans="1:10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</row>
    <row r="97" spans="1:10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</row>
    <row r="98" spans="1:10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</row>
    <row r="99" spans="1:10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</row>
    <row r="100" spans="1:10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</row>
    <row r="101" spans="1:10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</row>
    <row r="102" spans="1:10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</row>
    <row r="103" spans="1:10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</row>
    <row r="104" spans="1:10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</row>
    <row r="105" spans="1:10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</row>
    <row r="106" spans="1:10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</row>
    <row r="107" spans="1:10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</row>
    <row r="108" spans="1:10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</row>
    <row r="109" spans="1:10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</row>
    <row r="110" spans="1:10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</row>
    <row r="111" spans="1:10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</row>
    <row r="112" spans="1:10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</row>
    <row r="113" spans="1:10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</row>
    <row r="114" spans="1:10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</row>
    <row r="115" spans="1:10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</row>
    <row r="116" spans="1:10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</row>
    <row r="117" spans="1:10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</row>
    <row r="118" spans="1:10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</row>
    <row r="119" spans="1:10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</row>
    <row r="120" spans="1:10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</row>
    <row r="121" spans="1:10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</row>
    <row r="122" spans="1:10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</row>
    <row r="123" spans="1:10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</row>
    <row r="124" spans="1:10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</row>
    <row r="125" spans="1:10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</row>
    <row r="126" spans="1:10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</row>
    <row r="127" spans="1:10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</row>
    <row r="128" spans="1:10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</row>
    <row r="129" spans="1:10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</row>
    <row r="130" spans="1:10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</row>
    <row r="131" spans="1:10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</row>
    <row r="132" spans="1:10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</row>
    <row r="133" spans="1:10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</row>
    <row r="134" spans="1:10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</row>
    <row r="135" spans="1:10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</row>
    <row r="136" spans="1:10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</row>
    <row r="137" spans="1:10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</row>
    <row r="138" spans="1:10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</row>
    <row r="139" spans="1:10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</row>
    <row r="140" spans="1:10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</row>
    <row r="141" spans="1:10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</row>
    <row r="142" spans="1:10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</row>
    <row r="143" spans="1:10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</row>
    <row r="144" spans="1:10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</row>
    <row r="145" spans="1:10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</row>
    <row r="146" spans="1:10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</row>
    <row r="147" spans="1:10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</row>
    <row r="148" spans="1:10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</row>
    <row r="149" spans="1:10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</row>
    <row r="150" spans="1:10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</row>
    <row r="151" spans="1:10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</row>
    <row r="152" spans="1:10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</row>
    <row r="153" spans="1:10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</row>
  </sheetData>
  <mergeCells count="35">
    <mergeCell ref="M8:M9"/>
    <mergeCell ref="N8:N9"/>
    <mergeCell ref="A5:J5"/>
    <mergeCell ref="A7:B8"/>
    <mergeCell ref="C7:C9"/>
    <mergeCell ref="D7:D9"/>
    <mergeCell ref="E8:E9"/>
    <mergeCell ref="E7:L7"/>
    <mergeCell ref="L8:L9"/>
    <mergeCell ref="K8:K9"/>
    <mergeCell ref="A62:A71"/>
    <mergeCell ref="B62:B71"/>
    <mergeCell ref="C62:C71"/>
    <mergeCell ref="A32:A41"/>
    <mergeCell ref="B32:B41"/>
    <mergeCell ref="C32:C41"/>
    <mergeCell ref="A42:A51"/>
    <mergeCell ref="B42:B51"/>
    <mergeCell ref="C42:C51"/>
    <mergeCell ref="H2:K2"/>
    <mergeCell ref="H4:K4"/>
    <mergeCell ref="A52:A61"/>
    <mergeCell ref="B52:B61"/>
    <mergeCell ref="C52:C61"/>
    <mergeCell ref="J8:J9"/>
    <mergeCell ref="A10:A20"/>
    <mergeCell ref="B10:B20"/>
    <mergeCell ref="C10:C20"/>
    <mergeCell ref="A21:A31"/>
    <mergeCell ref="B21:B31"/>
    <mergeCell ref="C21:C31"/>
    <mergeCell ref="F8:F9"/>
    <mergeCell ref="G8:G9"/>
    <mergeCell ref="H8:H9"/>
    <mergeCell ref="I8:I9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6"/>
  <sheetViews>
    <sheetView workbookViewId="0">
      <selection activeCell="K4" sqref="K4"/>
    </sheetView>
  </sheetViews>
  <sheetFormatPr defaultRowHeight="15" x14ac:dyDescent="0.25"/>
  <cols>
    <col min="1" max="1" width="5.7109375" customWidth="1"/>
    <col min="2" max="2" width="14.140625" customWidth="1"/>
    <col min="3" max="3" width="12.7109375" customWidth="1"/>
    <col min="4" max="4" width="47" customWidth="1"/>
    <col min="5" max="5" width="14.42578125" style="40" bestFit="1" customWidth="1"/>
    <col min="6" max="6" width="8.7109375" style="41" bestFit="1" customWidth="1"/>
    <col min="7" max="7" width="22.140625" style="41" customWidth="1"/>
    <col min="8" max="8" width="16.85546875" style="41" customWidth="1"/>
    <col min="9" max="9" width="15" style="41" customWidth="1"/>
    <col min="10" max="10" width="9.140625" style="41"/>
  </cols>
  <sheetData>
    <row r="2" spans="1:26" ht="25.5" x14ac:dyDescent="0.25">
      <c r="A2" t="s">
        <v>2</v>
      </c>
      <c r="B2" s="32" t="s">
        <v>413</v>
      </c>
      <c r="C2" s="34"/>
      <c r="D2" s="32" t="s">
        <v>405</v>
      </c>
      <c r="E2" s="34"/>
      <c r="F2" s="36" t="s">
        <v>406</v>
      </c>
      <c r="G2" s="34"/>
      <c r="H2" s="36" t="s">
        <v>407</v>
      </c>
      <c r="I2" s="34"/>
      <c r="J2" s="36" t="s">
        <v>408</v>
      </c>
      <c r="K2" s="33"/>
      <c r="L2" s="34"/>
      <c r="M2" s="33"/>
      <c r="N2" s="32" t="s">
        <v>409</v>
      </c>
      <c r="O2" s="33"/>
      <c r="P2" s="34"/>
      <c r="Q2" s="33"/>
      <c r="R2" s="32" t="s">
        <v>410</v>
      </c>
      <c r="S2" s="33"/>
      <c r="T2" s="34"/>
      <c r="U2" s="33"/>
      <c r="V2" s="32" t="s">
        <v>411</v>
      </c>
      <c r="W2" s="33"/>
      <c r="X2" s="34"/>
      <c r="Y2" s="33"/>
      <c r="Z2" s="32" t="s">
        <v>412</v>
      </c>
    </row>
    <row r="3" spans="1:26" ht="33.75" x14ac:dyDescent="0.25">
      <c r="A3" s="25">
        <v>1</v>
      </c>
      <c r="B3" s="35" t="s">
        <v>373</v>
      </c>
      <c r="C3" s="35">
        <v>1814050511</v>
      </c>
      <c r="D3" s="35" t="s">
        <v>368</v>
      </c>
      <c r="E3" s="37">
        <v>1191832020379</v>
      </c>
      <c r="F3" s="38">
        <v>43724</v>
      </c>
      <c r="G3" s="39" t="s">
        <v>369</v>
      </c>
      <c r="H3" s="39" t="s">
        <v>370</v>
      </c>
      <c r="I3" s="39" t="s">
        <v>371</v>
      </c>
      <c r="J3" s="39" t="s">
        <v>372</v>
      </c>
    </row>
    <row r="4" spans="1:26" ht="33.75" x14ac:dyDescent="0.25">
      <c r="A4" s="25">
        <v>2</v>
      </c>
      <c r="B4" s="35" t="s">
        <v>373</v>
      </c>
      <c r="C4" s="35">
        <v>1814050748</v>
      </c>
      <c r="D4" s="35" t="s">
        <v>374</v>
      </c>
      <c r="E4" s="37">
        <v>1231800012102</v>
      </c>
      <c r="F4" s="38">
        <v>45111</v>
      </c>
      <c r="G4" s="39" t="s">
        <v>375</v>
      </c>
      <c r="H4" s="39" t="s">
        <v>370</v>
      </c>
      <c r="I4" s="39" t="s">
        <v>371</v>
      </c>
      <c r="J4" s="39" t="s">
        <v>372</v>
      </c>
      <c r="K4" s="42" t="s">
        <v>414</v>
      </c>
    </row>
    <row r="5" spans="1:26" ht="33.75" x14ac:dyDescent="0.25">
      <c r="A5" s="25">
        <f>A4+1</f>
        <v>3</v>
      </c>
      <c r="B5" s="35" t="s">
        <v>373</v>
      </c>
      <c r="C5" s="35">
        <v>1814050359</v>
      </c>
      <c r="D5" s="35" t="s">
        <v>376</v>
      </c>
      <c r="E5" s="37">
        <v>1151800000615</v>
      </c>
      <c r="F5" s="38">
        <v>42223</v>
      </c>
      <c r="G5" s="39" t="s">
        <v>377</v>
      </c>
      <c r="H5" s="39" t="s">
        <v>370</v>
      </c>
      <c r="I5" s="39" t="s">
        <v>371</v>
      </c>
      <c r="J5" s="39" t="s">
        <v>372</v>
      </c>
    </row>
    <row r="6" spans="1:26" ht="45.75" thickBot="1" x14ac:dyDescent="0.3">
      <c r="A6" s="25">
        <f t="shared" ref="A6:A16" si="0">A5+1</f>
        <v>4</v>
      </c>
      <c r="B6" s="35" t="s">
        <v>378</v>
      </c>
      <c r="C6" s="35">
        <v>1812010386</v>
      </c>
      <c r="D6" s="35" t="s">
        <v>379</v>
      </c>
      <c r="E6" s="37">
        <v>1021800001960</v>
      </c>
      <c r="F6" s="38">
        <v>37557</v>
      </c>
      <c r="G6" s="39" t="s">
        <v>380</v>
      </c>
      <c r="H6" s="39" t="s">
        <v>381</v>
      </c>
      <c r="I6" s="39" t="s">
        <v>371</v>
      </c>
      <c r="J6" s="39" t="s">
        <v>372</v>
      </c>
    </row>
    <row r="7" spans="1:26" ht="45" x14ac:dyDescent="0.25">
      <c r="A7" s="25">
        <f t="shared" si="0"/>
        <v>5</v>
      </c>
      <c r="B7" s="35" t="s">
        <v>378</v>
      </c>
      <c r="C7" s="35">
        <v>1812110765</v>
      </c>
      <c r="D7" s="35" t="s">
        <v>382</v>
      </c>
      <c r="E7" s="37">
        <v>1031802482447</v>
      </c>
      <c r="F7" s="38">
        <v>37642</v>
      </c>
      <c r="G7" s="39" t="s">
        <v>383</v>
      </c>
      <c r="H7" s="39" t="s">
        <v>384</v>
      </c>
      <c r="I7" s="39" t="s">
        <v>371</v>
      </c>
      <c r="J7" s="39" t="s">
        <v>372</v>
      </c>
      <c r="K7" s="31"/>
    </row>
    <row r="8" spans="1:26" ht="33.75" x14ac:dyDescent="0.25">
      <c r="A8" s="25">
        <f t="shared" si="0"/>
        <v>6</v>
      </c>
      <c r="B8" s="35" t="s">
        <v>386</v>
      </c>
      <c r="C8" s="35">
        <v>1812111047</v>
      </c>
      <c r="D8" s="35" t="s">
        <v>385</v>
      </c>
      <c r="E8" s="37">
        <v>1021800003565</v>
      </c>
      <c r="F8" s="38">
        <v>37594</v>
      </c>
      <c r="G8" s="39" t="s">
        <v>383</v>
      </c>
      <c r="H8" s="39" t="s">
        <v>384</v>
      </c>
      <c r="I8" s="39" t="s">
        <v>371</v>
      </c>
      <c r="J8" s="39" t="s">
        <v>372</v>
      </c>
    </row>
    <row r="9" spans="1:26" ht="45" x14ac:dyDescent="0.25">
      <c r="A9" s="25">
        <f t="shared" si="0"/>
        <v>7</v>
      </c>
      <c r="B9" s="35" t="s">
        <v>387</v>
      </c>
      <c r="C9" s="35">
        <v>1811010061</v>
      </c>
      <c r="D9" s="35" t="s">
        <v>388</v>
      </c>
      <c r="E9" s="37">
        <v>1031802486210</v>
      </c>
      <c r="F9" s="38">
        <v>37652</v>
      </c>
      <c r="G9" s="39" t="s">
        <v>389</v>
      </c>
      <c r="H9" s="39" t="s">
        <v>390</v>
      </c>
      <c r="I9" s="39" t="s">
        <v>371</v>
      </c>
      <c r="J9" s="39" t="s">
        <v>372</v>
      </c>
    </row>
    <row r="10" spans="1:26" ht="45" x14ac:dyDescent="0.25">
      <c r="A10" s="25">
        <f t="shared" si="0"/>
        <v>8</v>
      </c>
      <c r="B10" s="35" t="s">
        <v>387</v>
      </c>
      <c r="C10" s="35">
        <v>1811010106</v>
      </c>
      <c r="D10" s="35" t="s">
        <v>391</v>
      </c>
      <c r="E10" s="37">
        <v>1031802487144</v>
      </c>
      <c r="F10" s="38">
        <v>37655</v>
      </c>
      <c r="G10" s="39" t="s">
        <v>389</v>
      </c>
      <c r="H10" s="39" t="s">
        <v>390</v>
      </c>
      <c r="I10" s="39" t="s">
        <v>371</v>
      </c>
      <c r="J10" s="39" t="s">
        <v>372</v>
      </c>
    </row>
    <row r="11" spans="1:26" ht="33.75" x14ac:dyDescent="0.25">
      <c r="A11" s="25">
        <f t="shared" si="0"/>
        <v>9</v>
      </c>
      <c r="B11" s="35" t="s">
        <v>387</v>
      </c>
      <c r="C11" s="35">
        <v>1811010277</v>
      </c>
      <c r="D11" s="35" t="s">
        <v>392</v>
      </c>
      <c r="E11" s="37">
        <v>1131800001145</v>
      </c>
      <c r="F11" s="38">
        <v>41593</v>
      </c>
      <c r="G11" s="39" t="s">
        <v>393</v>
      </c>
      <c r="H11" s="39" t="s">
        <v>390</v>
      </c>
      <c r="I11" s="39" t="s">
        <v>371</v>
      </c>
      <c r="J11" s="39" t="s">
        <v>372</v>
      </c>
    </row>
    <row r="12" spans="1:26" ht="33.75" x14ac:dyDescent="0.25">
      <c r="A12" s="25">
        <f t="shared" si="0"/>
        <v>10</v>
      </c>
      <c r="B12" s="35" t="s">
        <v>387</v>
      </c>
      <c r="C12" s="35">
        <v>1811010356</v>
      </c>
      <c r="D12" s="35" t="s">
        <v>394</v>
      </c>
      <c r="E12" s="37">
        <v>1201800008035</v>
      </c>
      <c r="F12" s="38">
        <v>43941</v>
      </c>
      <c r="G12" s="39" t="s">
        <v>395</v>
      </c>
      <c r="H12" s="39" t="s">
        <v>390</v>
      </c>
      <c r="I12" s="39" t="s">
        <v>371</v>
      </c>
      <c r="J12" s="39" t="s">
        <v>372</v>
      </c>
    </row>
    <row r="13" spans="1:26" ht="45" x14ac:dyDescent="0.25">
      <c r="A13" s="25">
        <f t="shared" si="0"/>
        <v>11</v>
      </c>
      <c r="B13" s="35" t="s">
        <v>378</v>
      </c>
      <c r="C13" s="35">
        <v>1812111703</v>
      </c>
      <c r="D13" s="35" t="s">
        <v>396</v>
      </c>
      <c r="E13" s="37">
        <v>1021800000859</v>
      </c>
      <c r="F13" s="38">
        <v>37523</v>
      </c>
      <c r="G13" s="39" t="s">
        <v>397</v>
      </c>
      <c r="H13" s="39" t="s">
        <v>384</v>
      </c>
      <c r="I13" s="39" t="s">
        <v>371</v>
      </c>
      <c r="J13" s="39" t="s">
        <v>372</v>
      </c>
    </row>
    <row r="14" spans="1:26" ht="56.25" x14ac:dyDescent="0.25">
      <c r="A14" s="25">
        <f t="shared" si="0"/>
        <v>12</v>
      </c>
      <c r="B14" s="35" t="s">
        <v>373</v>
      </c>
      <c r="C14" s="35">
        <v>1814040048</v>
      </c>
      <c r="D14" s="35" t="s">
        <v>398</v>
      </c>
      <c r="E14" s="37">
        <v>1021800677733</v>
      </c>
      <c r="F14" s="38">
        <v>37578</v>
      </c>
      <c r="G14" s="39" t="s">
        <v>399</v>
      </c>
      <c r="H14" s="39" t="s">
        <v>400</v>
      </c>
      <c r="I14" s="39" t="s">
        <v>371</v>
      </c>
      <c r="J14" s="39" t="s">
        <v>372</v>
      </c>
    </row>
    <row r="15" spans="1:26" ht="22.5" x14ac:dyDescent="0.25">
      <c r="A15" s="25">
        <f t="shared" si="0"/>
        <v>13</v>
      </c>
      <c r="B15" s="35" t="s">
        <v>378</v>
      </c>
      <c r="C15" s="35">
        <v>1812010866</v>
      </c>
      <c r="D15" s="35" t="s">
        <v>401</v>
      </c>
      <c r="E15" s="37">
        <v>1221800004140</v>
      </c>
      <c r="F15" s="38">
        <v>44629</v>
      </c>
      <c r="G15" s="39" t="s">
        <v>402</v>
      </c>
      <c r="H15" s="39" t="s">
        <v>381</v>
      </c>
      <c r="I15" s="39" t="s">
        <v>371</v>
      </c>
      <c r="J15" s="39" t="s">
        <v>372</v>
      </c>
    </row>
    <row r="16" spans="1:26" ht="33.75" x14ac:dyDescent="0.25">
      <c r="A16" s="25">
        <f t="shared" si="0"/>
        <v>14</v>
      </c>
      <c r="B16" s="35" t="s">
        <v>373</v>
      </c>
      <c r="C16" s="35">
        <v>1814040138</v>
      </c>
      <c r="D16" s="35" t="s">
        <v>403</v>
      </c>
      <c r="E16" s="37">
        <v>1081800000314</v>
      </c>
      <c r="F16" s="38">
        <v>39525</v>
      </c>
      <c r="G16" s="39" t="s">
        <v>404</v>
      </c>
      <c r="H16" s="39" t="s">
        <v>400</v>
      </c>
      <c r="I16" s="39" t="s">
        <v>371</v>
      </c>
      <c r="J16" s="39" t="s">
        <v>372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Лист1</vt:lpstr>
      <vt:lpstr>'1'!Область_печати</vt:lpstr>
      <vt:lpstr>'2'!Область_печати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2024-11-12T07:32:52Z</dcterms:modified>
</cp:coreProperties>
</file>