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285" windowWidth="14805" windowHeight="7830" activeTab="3"/>
  </bookViews>
  <sheets>
    <sheet name="пр7" sheetId="24" r:id="rId1"/>
    <sheet name="пр1" sheetId="23" r:id="rId2"/>
    <sheet name="пр2" sheetId="8" r:id="rId3"/>
    <sheet name="пр13" sheetId="17" r:id="rId4"/>
  </sheets>
  <definedNames>
    <definedName name="bbi1iepey541b3erm5gspvzrtk">#REF!</definedName>
    <definedName name="eaho2ejrtdbq5dbiou1fruoidk">#REF!</definedName>
    <definedName name="frupzostrx2engzlq5coj1izgc">#REF!</definedName>
    <definedName name="hxw0shfsad1bl0w3rcqndiwdqc">#REF!</definedName>
    <definedName name="idhebtridp4g55tiidmllpbcck">#REF!</definedName>
    <definedName name="ilgrxtqehl5ojfb14epb1v0vpk">#REF!</definedName>
    <definedName name="iukfigxpatbnff5s3qskal4gtw">#REF!</definedName>
    <definedName name="jbdrlm0jnl44bjyvb5parwosvs">#REF!</definedName>
    <definedName name="jmacmxvbgdblzh0tvh4m0gadvc">#REF!</definedName>
    <definedName name="lens0r1dzt0ivfvdjvc15ibd1c">#REF!</definedName>
    <definedName name="lzvlrjqro14zjenw2ueuj40zww">#REF!</definedName>
    <definedName name="miceqmminp2t5fkvq3dcp5azms">#REF!</definedName>
    <definedName name="muebv3fbrh0nbhfkcvkdiuichg">#REF!</definedName>
    <definedName name="oishsvraxpbc3jz3kk3m5zcwm0">#REF!</definedName>
    <definedName name="pf4ktio2ct2wb5lic4d0ij22zg">#REF!</definedName>
    <definedName name="qhgcjeqs4xbh5af0b0knrgslds">#REF!</definedName>
    <definedName name="qm1r2zbyvxaabczgs5nd53xmq4">#REF!</definedName>
    <definedName name="qunp1nijp1aaxbgswizf0lz200">#REF!</definedName>
    <definedName name="rcn525ywmx4pde1kn3aevp0dfk">#REF!</definedName>
    <definedName name="swpjxblu3dbu33cqzchc5hkk0w">#REF!</definedName>
    <definedName name="syjdhdk35p4nh3cjfxnviauzls">#REF!</definedName>
    <definedName name="t1iocfpqd13el1y2ekxnfpwstw">#REF!</definedName>
    <definedName name="tqwxsrwtrd3p34nrtmvfunozag">#REF!</definedName>
    <definedName name="u1m5vran2x1y11qx5xfu2j4tz4">#REF!</definedName>
    <definedName name="ua41amkhph5c1h53xxk2wbxxpk">#REF!</definedName>
    <definedName name="vm2ikyzfyl3c3f2vbofwexhk2c">#REF!</definedName>
    <definedName name="w1nehiloq13fdfxu13klcaopgw">#REF!</definedName>
    <definedName name="whvhn4kg25bcn2skpkb3bqydz4">#REF!</definedName>
    <definedName name="wqazcjs4o12a5adpyzuqhb5cko">#REF!</definedName>
    <definedName name="x50bwhcspt2rtgjg0vg0hfk2ns">#REF!</definedName>
    <definedName name="xfiudkw3z5aq3govpiyzsxyki0">#REF!</definedName>
    <definedName name="_xlnm.Print_Titles" localSheetId="1">пр1!$11:$11</definedName>
  </definedNames>
  <calcPr calcId="145621"/>
</workbook>
</file>

<file path=xl/calcChain.xml><?xml version="1.0" encoding="utf-8"?>
<calcChain xmlns="http://schemas.openxmlformats.org/spreadsheetml/2006/main">
  <c r="J27" i="24" l="1"/>
  <c r="K17" i="24" l="1"/>
  <c r="K18" i="24"/>
  <c r="K19" i="24"/>
  <c r="K20" i="24"/>
  <c r="K21" i="24"/>
  <c r="K22" i="24"/>
  <c r="K23" i="24"/>
  <c r="K24" i="24"/>
  <c r="K25" i="24"/>
  <c r="K26" i="24"/>
  <c r="K27" i="24"/>
  <c r="K28" i="24"/>
  <c r="K29" i="24"/>
  <c r="K30" i="24"/>
  <c r="K16" i="24" s="1"/>
  <c r="K15" i="24" s="1"/>
  <c r="K31" i="24"/>
  <c r="K32" i="24"/>
  <c r="K33" i="24"/>
  <c r="K34" i="24"/>
  <c r="K35" i="24"/>
  <c r="K36" i="24"/>
  <c r="K37" i="24"/>
  <c r="K38" i="24"/>
  <c r="K39" i="24"/>
  <c r="K40" i="24"/>
  <c r="K41" i="24"/>
  <c r="K42" i="24"/>
  <c r="K43" i="24"/>
  <c r="K44" i="24"/>
  <c r="K45" i="24"/>
  <c r="K46" i="24"/>
  <c r="K47" i="24"/>
  <c r="K48" i="24"/>
  <c r="K49" i="24"/>
  <c r="K50" i="24"/>
  <c r="K51" i="24"/>
  <c r="K52" i="24"/>
  <c r="K53" i="24"/>
  <c r="K54" i="24"/>
  <c r="K55" i="24"/>
  <c r="K56" i="24"/>
  <c r="K57" i="24"/>
  <c r="K58" i="24"/>
  <c r="K59" i="24"/>
  <c r="K60" i="24"/>
  <c r="K61" i="24"/>
  <c r="K62" i="24"/>
  <c r="K64" i="24"/>
  <c r="K66" i="24"/>
  <c r="H23" i="23"/>
  <c r="H22" i="23" s="1"/>
  <c r="L64" i="24"/>
  <c r="L63" i="24"/>
  <c r="I63" i="24"/>
  <c r="I65" i="24" s="1"/>
  <c r="H63" i="24"/>
  <c r="H65" i="24" s="1"/>
  <c r="H11" i="24"/>
  <c r="A4" i="24"/>
  <c r="L65" i="24" l="1"/>
  <c r="K16" i="23" l="1"/>
  <c r="K17" i="23"/>
  <c r="K18" i="23"/>
  <c r="K19" i="23"/>
  <c r="K20" i="23"/>
  <c r="K21" i="23"/>
  <c r="K22" i="23"/>
  <c r="K23" i="23"/>
  <c r="K24" i="23"/>
  <c r="K25" i="23"/>
  <c r="K26" i="23"/>
  <c r="K27" i="23"/>
  <c r="K28" i="23"/>
  <c r="K29" i="23"/>
  <c r="K30" i="23"/>
  <c r="K15" i="23"/>
  <c r="K31" i="23" l="1"/>
  <c r="G33" i="23"/>
  <c r="F33" i="23"/>
  <c r="J31" i="23"/>
  <c r="I31" i="23"/>
  <c r="G31" i="23"/>
  <c r="G32" i="23" s="1"/>
  <c r="K32" i="23" s="1"/>
  <c r="F31" i="23"/>
  <c r="F11" i="23"/>
  <c r="F32" i="23" l="1"/>
  <c r="D15" i="17" l="1"/>
  <c r="D17" i="17" l="1"/>
  <c r="D13" i="17"/>
</calcChain>
</file>

<file path=xl/sharedStrings.xml><?xml version="1.0" encoding="utf-8"?>
<sst xmlns="http://schemas.openxmlformats.org/spreadsheetml/2006/main" count="537" uniqueCount="206">
  <si>
    <t>Администрация муниципального образования «Мысовское»</t>
  </si>
  <si>
    <t>Код БКД</t>
  </si>
  <si>
    <t>Наименование</t>
  </si>
  <si>
    <t>БКД
Код</t>
  </si>
  <si>
    <t>ЭД_БКД
Код</t>
  </si>
  <si>
    <t>Программы
Код</t>
  </si>
  <si>
    <t>КОСГУ
Код</t>
  </si>
  <si>
    <t>Код ЭД_БКД</t>
  </si>
  <si>
    <t>Код Программы</t>
  </si>
  <si>
    <t>Код ЭК</t>
  </si>
  <si>
    <t>Узел Кезского района</t>
  </si>
  <si>
    <t>00000000</t>
  </si>
  <si>
    <t>00</t>
  </si>
  <si>
    <t>0000</t>
  </si>
  <si>
    <t>000</t>
  </si>
  <si>
    <t>10000000</t>
  </si>
  <si>
    <t>НАЛОГОВЫЕ И НЕНАЛОГОВЫЕ ДОХОДЫ</t>
  </si>
  <si>
    <t>10100000</t>
  </si>
  <si>
    <t>НАЛОГИ НА ПРИБЫЛЬ, ДОХОДЫ</t>
  </si>
  <si>
    <t>01</t>
  </si>
  <si>
    <t>110</t>
  </si>
  <si>
    <t>10600000</t>
  </si>
  <si>
    <t>НАЛОГИ НА ИМУЩЕСТВО</t>
  </si>
  <si>
    <t>10601030</t>
  </si>
  <si>
    <t>10</t>
  </si>
  <si>
    <t>20000000</t>
  </si>
  <si>
    <t>БЕЗВОЗМЕЗДНЫЕ ПОСТУПЛЕНИЯ</t>
  </si>
  <si>
    <t>20200000</t>
  </si>
  <si>
    <t>Безвозмездные поступления от других бюджетов бюджетной системы Российской Федерации</t>
  </si>
  <si>
    <t>ИТОГО ДОХОДОВ</t>
  </si>
  <si>
    <t>ДЕФИЦИТ</t>
  </si>
  <si>
    <t>БАЛАНС</t>
  </si>
  <si>
    <t>Название</t>
  </si>
  <si>
    <t>Название
Формируется автоматически</t>
  </si>
  <si>
    <t/>
  </si>
  <si>
    <t>Итого</t>
  </si>
  <si>
    <t>Всего расходов</t>
  </si>
  <si>
    <t>Сумма</t>
  </si>
  <si>
    <t>Целевая статья</t>
  </si>
  <si>
    <t>Вид расходов</t>
  </si>
  <si>
    <t>ВР
Код</t>
  </si>
  <si>
    <t>Код ВР</t>
  </si>
  <si>
    <t>121</t>
  </si>
  <si>
    <t>244</t>
  </si>
  <si>
    <t>852</t>
  </si>
  <si>
    <t>Осуществление первичного воинского учёта на территориях, где отсутствуют военные комиссариаты</t>
  </si>
  <si>
    <t>тыс.руб.</t>
  </si>
  <si>
    <t xml:space="preserve">                                                 к решению Совета депутатов </t>
  </si>
  <si>
    <t>Код бюджетной классификации</t>
  </si>
  <si>
    <t>Источники внутреннего финансирования дефицитов бюджетов</t>
  </si>
  <si>
    <t>Изменение остатков средств на счетах по учету средств бюджета</t>
  </si>
  <si>
    <t>Увеличение прочих остатков денежных средств бюджета</t>
  </si>
  <si>
    <t>Уменьшение прочих остатков денежных средств бюджетов поселений</t>
  </si>
  <si>
    <t>Иные источники внутреннего финансирования дефицитов бюджетов</t>
  </si>
  <si>
    <t>Привлечение прочих источников внутреннего финансирования дефицита бюджетов поселений</t>
  </si>
  <si>
    <t>10102010</t>
  </si>
  <si>
    <t>№ п/п</t>
  </si>
  <si>
    <t>Непрограммные направления деятельности</t>
  </si>
  <si>
    <t>Аппарат органов местного самоуправления</t>
  </si>
  <si>
    <t>Уплата прочих налогов, сборов</t>
  </si>
  <si>
    <t>Капитальный ремонт, ремонт и содержание автомобильных дорог общего пользования местного значения</t>
  </si>
  <si>
    <t>(тыс.руб.)</t>
  </si>
  <si>
    <t>Источники образования</t>
  </si>
  <si>
    <t>Доходы от уплаты акцизов на автомобильный бензин, прямогонный бензин, дизельное топливо, моторные масла для дизельных и карбюраторных (инжекторных) двигателей, производимых на территории Российской Федерации, подлежащих зачислению в бюджет субъекта Российской Федерации</t>
  </si>
  <si>
    <t>Всего доходов</t>
  </si>
  <si>
    <t>Расходы</t>
  </si>
  <si>
    <t>Ремонт и содержание автомобильных дорог общего пользования регионального и межмуниципального значения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</si>
  <si>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</si>
  <si>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10606033</t>
  </si>
  <si>
    <t>Земельный налог с организаций, обладающих земельным участком, расположенным в границах сельских  поселений</t>
  </si>
  <si>
    <t>10606043</t>
  </si>
  <si>
    <t>Земельный налог с физических лиц, обладающих земельным участком, расположенным в границах сельских поселений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</si>
  <si>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</si>
  <si>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 xml:space="preserve">                                                                      Приложение №2</t>
  </si>
  <si>
    <t>9900000000</t>
  </si>
  <si>
    <t>9900051180</t>
  </si>
  <si>
    <t>Фонд оплаты труда государственных (муниципальных) органов</t>
  </si>
  <si>
    <t>Взносы по обязательному социальному страхованию  на выплаты денежного содержания и иные выплаты работникам  государственных (муниципальных) органов</t>
  </si>
  <si>
    <t>129</t>
  </si>
  <si>
    <t>Глава муниципального образования</t>
  </si>
  <si>
    <t>9900060010</t>
  </si>
  <si>
    <t>9900060030</t>
  </si>
  <si>
    <t>9900062510</t>
  </si>
  <si>
    <t>Освещение автомобильных дорог общего пользования</t>
  </si>
  <si>
    <t>9900062530</t>
  </si>
  <si>
    <t>Глава</t>
  </si>
  <si>
    <t>Раздел</t>
  </si>
  <si>
    <t>Подраздел</t>
  </si>
  <si>
    <t>Ведомства
Код</t>
  </si>
  <si>
    <t>Формула
Раздел</t>
  </si>
  <si>
    <t>Формула
Подраздел</t>
  </si>
  <si>
    <t>Код Ведомства</t>
  </si>
  <si>
    <t>Все администраторы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</si>
  <si>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</si>
  <si>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</si>
  <si>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02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</si>
  <si>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</si>
  <si>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</si>
  <si>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Национальная оборона</t>
  </si>
  <si>
    <t>Мобилизационная и вневойсковая подготовка</t>
  </si>
  <si>
    <t>03</t>
  </si>
  <si>
    <t>Национальная экономика</t>
  </si>
  <si>
    <t>09</t>
  </si>
  <si>
    <t>Приложение № 13</t>
  </si>
  <si>
    <t xml:space="preserve">                                 муниципального образования "Мысовское"</t>
  </si>
  <si>
    <t>муниципального образования "Мысовское"</t>
  </si>
  <si>
    <t>447</t>
  </si>
  <si>
    <t>447 01 00 00 00 00 0000 000</t>
  </si>
  <si>
    <t>447 01 05 00 00 00 0000 000</t>
  </si>
  <si>
    <t>447 01 05 02 01 10 0000 510</t>
  </si>
  <si>
    <t>447 01 05 02 01 10 0000 610</t>
  </si>
  <si>
    <t>447 01 06 00 00 00 0000 000</t>
  </si>
  <si>
    <t>447 01 06 06 00 10 0000 710</t>
  </si>
  <si>
    <t>20215001</t>
  </si>
  <si>
    <t>20235118</t>
  </si>
  <si>
    <t>20240014</t>
  </si>
  <si>
    <t>Дотации бюджетам сельских поселений на выравнивание бюджетной обеспеченности</t>
  </si>
  <si>
    <t>2020 год</t>
  </si>
  <si>
    <t>Уплата иных платежей</t>
  </si>
  <si>
    <t>853</t>
  </si>
  <si>
    <t>Прочая закупка товаров, работ и услуг</t>
  </si>
  <si>
    <t>Дорожное хозяйство (дорожные фонды)</t>
  </si>
  <si>
    <t>150</t>
  </si>
  <si>
    <t>Вариант=Кезский 2020;
Табл=Наименования доходов;
Наименования;</t>
  </si>
  <si>
    <t xml:space="preserve">Вариант: Кезский 2020;
Таблица: Наименования доходов;
Наименования
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</si>
  <si>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</si>
  <si>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</si>
  <si>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Национальная безопасность и правоохранительная деятельность</t>
  </si>
  <si>
    <t>Обеспечение пожарной безопасности</t>
  </si>
  <si>
    <t>9900061910</t>
  </si>
  <si>
    <t>Жилищно-коммунальное хозяйство</t>
  </si>
  <si>
    <t>05</t>
  </si>
  <si>
    <t>Благоустройство</t>
  </si>
  <si>
    <t>Организация ритуальных услуг и содержание мест зарохонения</t>
  </si>
  <si>
    <t>9900062320</t>
  </si>
  <si>
    <t>Организация сбора и вывоза твердых бытовых отходов</t>
  </si>
  <si>
    <t>9900062340</t>
  </si>
  <si>
    <t>Источники финансирования дефицита бюджета муниципального образования "Мысовское" на 2020 год</t>
  </si>
  <si>
    <t>Объем бюджетных асcигнований дорожного фонда муниципального образования "Мысовское" на 2020 год</t>
  </si>
  <si>
    <t>20215002</t>
  </si>
  <si>
    <t>122</t>
  </si>
  <si>
    <t>% исполнения к прошлому году</t>
  </si>
  <si>
    <t>Вариант=Кезский 2020;
Табл=Доходы-факт помесячно нарастающим итогом 2019 (МО);
МО=1300507;
УБ=1122;
Дата=20190401;
Узлы=05;</t>
  </si>
  <si>
    <t>Вариант=Кезский 2020;
Табл=Доходы-план помесячно нарастающим итогом 2020 (МО);
МО=1300507;
УБ=1122;
Дата=20200401;
Узлы=05;</t>
  </si>
  <si>
    <t>Вариант=Кезский 2020;
Табл=Доходы-факт помесячно нарастающим итогом 2020 (МО);
МО=1300507;
УБ=1122;
Дата=20200401;
Узлы=05;</t>
  </si>
  <si>
    <t>Вариант=Кезский 2020;
Табл=Уточненные росписи бюджета МО 2020;
МО=1300507;
УБ=1122;
Дата=20200401;
ВР=000;
ЦС=00000;
Ведомства=000;
ФКР=0000;
Узлы=05;
Муниципальные программы=00000;</t>
  </si>
  <si>
    <t>Вариант=Кезский 2020;
Табл=Кассовое исполнение бюджета МО 2020;
МО=1300507;
УБ=1122;
Дата=20200401;
ВР=000;
ЦС=00000;
Ведомства=000;
ФКР=0000;
Узлы=05;
Муниципальные программы=00000;</t>
  </si>
  <si>
    <t>Формула
% исполнения к прошлому году</t>
  </si>
  <si>
    <t>Вариант=Кезский 2020;
Табл=Кассовое исполнение бюджета МО 2019;
МО=1300507;
УБ=1122;
Дата=20190401;
ВР=000;
ЦС=00000;
Ведомства=000;
ФКР=0000;
Узлы=05;
Муниципальные программы=00000;</t>
  </si>
  <si>
    <t>01.04.2019</t>
  </si>
  <si>
    <t>Мысовское*01.04.2020</t>
  </si>
  <si>
    <t>Вариант: Кезский 2020;
Таблица: Уточненные росписи бюджета МО 2020;
Данные
МО=1300507
УБ=1122
ВР=000
ЦС=00000
Ведомства=000
ФКР=0000
Узлы=05</t>
  </si>
  <si>
    <t>Вариант: Кезский 2020;
Таблица: Кассовое исполнение бюджета МО 2020;
Данные
МО=1300507
УБ=1122
ВР=000
ЦС=00000
Ведомства=000
ФКР=0000
Узлы=05</t>
  </si>
  <si>
    <t>Вариант: Кезский 2020;
Таблица: Кассовое исполнение бюджета МО 2019;
Данные
МО=1300507
УБ=1122
Дата=20190401
ВР=000
ЦС=00000
Ведомства=000
ФКР=0000
Узлы=05</t>
  </si>
  <si>
    <t>Дотации бюджетам муниципальных районов на поддержку мер по обеспечению сбалансированности бюджетов</t>
  </si>
  <si>
    <t>20249999</t>
  </si>
  <si>
    <t>20800000</t>
  </si>
  <si>
    <t>ПЕРЕЧИСЛЕНИЯ ДЛЯ ОСУЩЕСТВЛЕНИЯ ВОЗВРАТА (ЗАЧЕТА) ИЗЛИШНЕ УПЛАЧЕННЫХ ИЛИ ИЗЛИШНЕ ВЗЫСКАННЫХ СУММ НАЛОГОВ, СБОРОВ 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</si>
  <si>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20805000</t>
  </si>
  <si>
    <t>Уточненный план на 2020 г.</t>
  </si>
  <si>
    <t>План на 2020 г.</t>
  </si>
  <si>
    <t>Доходы бюджета Муниципального образования "Мысовское"</t>
  </si>
  <si>
    <t>Удмуртской Республики на 2020 г.</t>
  </si>
  <si>
    <t>Приложение 1-доходы</t>
  </si>
  <si>
    <t>к Решению совета депутатов</t>
  </si>
  <si>
    <t>Муниципального образования  "Мысовское"</t>
  </si>
  <si>
    <t>Кезского района  Удмуртской Республики</t>
  </si>
  <si>
    <t>к Решению Совета депутатов</t>
  </si>
  <si>
    <t>ФКР
Код</t>
  </si>
  <si>
    <t>Формула
Целевая статья</t>
  </si>
  <si>
    <t>Вариант=Кезский 2020;
Табл=Кассовое исполнение бюджета МО 2019;
МО=1300507;
КОСГУ=000;
УБ=1122;
Дата=20190401;
Узлы=05;</t>
  </si>
  <si>
    <t>Вариант=Кезский 2020;
Табл=Уточненные росписи бюджета МО 2020;
МО=1300507;
КОСГУ=000;
УБ=1122;
Дата=20200401;
Узлы=05;</t>
  </si>
  <si>
    <t>Вариант=Кезский 2020;
Табл=Кассовое исполнение бюджета МО 2020;
МО=1300507;
КОСГУ=000;
УБ=1122;
Дата=20200401;
Узлы=05;</t>
  </si>
  <si>
    <t>Формула
% исполнения к уточненному плану</t>
  </si>
  <si>
    <t>Код ФКР</t>
  </si>
  <si>
    <t>% исполнения к уточненному плану</t>
  </si>
  <si>
    <t>0100</t>
  </si>
  <si>
    <t>0102</t>
  </si>
  <si>
    <t>0104</t>
  </si>
  <si>
    <t>0200</t>
  </si>
  <si>
    <t>0203</t>
  </si>
  <si>
    <t>Иные выплаты персоналу государственных (муниципальных) органов, за исключением фонда оплаты труда</t>
  </si>
  <si>
    <t>0300</t>
  </si>
  <si>
    <t>0310</t>
  </si>
  <si>
    <t>Проведение мероприятий по обеспечению безопасности библиотек</t>
  </si>
  <si>
    <t>Другие вопросы в области национальной безопасности и правоохранительной деятельности</t>
  </si>
  <si>
    <t>0314</t>
  </si>
  <si>
    <t>14</t>
  </si>
  <si>
    <t>Расходы на развитие охраны общественного порядка</t>
  </si>
  <si>
    <t>9900061950</t>
  </si>
  <si>
    <t>0400</t>
  </si>
  <si>
    <t>0409</t>
  </si>
  <si>
    <t>0500</t>
  </si>
  <si>
    <t>0503</t>
  </si>
  <si>
    <t>Расходы за счёт доходов от предпринимательской и иной приносящей доход деятельности</t>
  </si>
  <si>
    <t>Приложение №7</t>
  </si>
  <si>
    <t>Ведомственная структура</t>
  </si>
  <si>
    <t>Расходов бюджета Муниципального образования "Мысовское"</t>
  </si>
  <si>
    <t>Кезского района Удмуртской Республики 2020 года.</t>
  </si>
  <si>
    <t>План на 2020 г</t>
  </si>
  <si>
    <t>Изменения</t>
  </si>
  <si>
    <t>Прочие межбюджетные трасферты,передаваемфе бюджетом поселений.</t>
  </si>
  <si>
    <t>13</t>
  </si>
  <si>
    <t>9900004220</t>
  </si>
  <si>
    <t>от 25 августа 2020 года</t>
  </si>
  <si>
    <t>к  решению Совета депутатов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</si>
</sst>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0000"/>
    <numFmt numFmtId="165" formatCode="#,##0.0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sz val="8"/>
      <name val="Calibri"/>
      <family val="2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10"/>
      <name val="Times New Roman"/>
      <charset val="204"/>
    </font>
    <font>
      <sz val="8"/>
      <name val="Times New Roman"/>
      <family val="1"/>
      <charset val="204"/>
    </font>
    <font>
      <i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</borders>
  <cellStyleXfs count="10">
    <xf numFmtId="0" fontId="0" fillId="0" borderId="0"/>
    <xf numFmtId="0" fontId="16" fillId="0" borderId="0"/>
    <xf numFmtId="0" fontId="16" fillId="0" borderId="0"/>
    <xf numFmtId="0" fontId="11" fillId="0" borderId="0"/>
    <xf numFmtId="0" fontId="17" fillId="0" borderId="0"/>
    <xf numFmtId="0" fontId="18" fillId="0" borderId="0"/>
    <xf numFmtId="0" fontId="2" fillId="0" borderId="0"/>
    <xf numFmtId="0" fontId="19" fillId="0" borderId="0"/>
    <xf numFmtId="0" fontId="1" fillId="0" borderId="0"/>
    <xf numFmtId="0" fontId="11" fillId="0" borderId="0"/>
  </cellStyleXfs>
  <cellXfs count="116">
    <xf numFmtId="0" fontId="0" fillId="0" borderId="0" xfId="0"/>
    <xf numFmtId="0" fontId="12" fillId="0" borderId="0" xfId="0" applyFont="1"/>
    <xf numFmtId="0" fontId="12" fillId="0" borderId="1" xfId="0" applyFont="1" applyBorder="1"/>
    <xf numFmtId="0" fontId="12" fillId="0" borderId="1" xfId="0" applyFont="1" applyBorder="1" applyAlignment="1">
      <alignment wrapText="1"/>
    </xf>
    <xf numFmtId="0" fontId="9" fillId="0" borderId="1" xfId="0" applyFont="1" applyBorder="1"/>
    <xf numFmtId="0" fontId="12" fillId="0" borderId="2" xfId="0" applyFont="1" applyBorder="1" applyAlignment="1"/>
    <xf numFmtId="0" fontId="12" fillId="0" borderId="3" xfId="0" applyFont="1" applyBorder="1" applyAlignment="1"/>
    <xf numFmtId="0" fontId="9" fillId="0" borderId="3" xfId="0" applyFont="1" applyBorder="1"/>
    <xf numFmtId="0" fontId="0" fillId="0" borderId="0" xfId="0" applyAlignment="1">
      <alignment horizontal="right"/>
    </xf>
    <xf numFmtId="0" fontId="14" fillId="0" borderId="0" xfId="0" applyFont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/>
    </xf>
    <xf numFmtId="0" fontId="0" fillId="0" borderId="1" xfId="0" applyBorder="1"/>
    <xf numFmtId="0" fontId="0" fillId="0" borderId="1" xfId="0" applyBorder="1" applyAlignment="1">
      <alignment wrapText="1"/>
    </xf>
    <xf numFmtId="0" fontId="14" fillId="0" borderId="1" xfId="0" applyFont="1" applyBorder="1"/>
    <xf numFmtId="49" fontId="3" fillId="0" borderId="5" xfId="7" applyNumberFormat="1" applyFont="1" applyBorder="1"/>
    <xf numFmtId="49" fontId="3" fillId="0" borderId="6" xfId="7" applyNumberFormat="1" applyFont="1" applyBorder="1"/>
    <xf numFmtId="49" fontId="3" fillId="0" borderId="7" xfId="7" applyNumberFormat="1" applyFont="1" applyBorder="1"/>
    <xf numFmtId="164" fontId="4" fillId="0" borderId="4" xfId="7" applyNumberFormat="1" applyFont="1" applyBorder="1" applyAlignment="1">
      <alignment wrapText="1"/>
    </xf>
    <xf numFmtId="165" fontId="3" fillId="0" borderId="4" xfId="7" applyNumberFormat="1" applyFont="1" applyBorder="1" applyAlignment="1">
      <alignment shrinkToFit="1"/>
    </xf>
    <xf numFmtId="165" fontId="3" fillId="0" borderId="4" xfId="7" applyNumberFormat="1" applyFont="1" applyFill="1" applyBorder="1" applyAlignment="1">
      <alignment shrinkToFit="1"/>
    </xf>
    <xf numFmtId="0" fontId="3" fillId="0" borderId="4" xfId="7" applyFont="1" applyFill="1" applyBorder="1" applyAlignment="1">
      <alignment shrinkToFit="1"/>
    </xf>
    <xf numFmtId="0" fontId="19" fillId="0" borderId="0" xfId="7"/>
    <xf numFmtId="0" fontId="3" fillId="0" borderId="0" xfId="7" applyFont="1" applyBorder="1" applyAlignment="1">
      <alignment horizontal="right"/>
    </xf>
    <xf numFmtId="0" fontId="6" fillId="0" borderId="0" xfId="7" applyNumberFormat="1" applyFont="1" applyAlignment="1">
      <alignment horizontal="center" vertical="center" wrapText="1"/>
    </xf>
    <xf numFmtId="0" fontId="19" fillId="0" borderId="0" xfId="7" applyFill="1"/>
    <xf numFmtId="49" fontId="19" fillId="0" borderId="0" xfId="7" applyNumberFormat="1"/>
    <xf numFmtId="0" fontId="19" fillId="0" borderId="0" xfId="7" applyAlignment="1">
      <alignment horizontal="right"/>
    </xf>
    <xf numFmtId="0" fontId="19" fillId="0" borderId="0" xfId="7" applyFill="1" applyAlignment="1">
      <alignment horizontal="right"/>
    </xf>
    <xf numFmtId="0" fontId="6" fillId="0" borderId="1" xfId="7" applyFont="1" applyBorder="1" applyAlignment="1">
      <alignment horizontal="center" vertical="center"/>
    </xf>
    <xf numFmtId="0" fontId="6" fillId="0" borderId="1" xfId="7" applyFont="1" applyBorder="1" applyAlignment="1">
      <alignment horizontal="center" vertical="center" wrapText="1"/>
    </xf>
    <xf numFmtId="0" fontId="6" fillId="0" borderId="1" xfId="7" applyFont="1" applyFill="1" applyBorder="1" applyAlignment="1">
      <alignment horizontal="center" vertical="center" wrapText="1"/>
    </xf>
    <xf numFmtId="0" fontId="7" fillId="0" borderId="1" xfId="7" applyFont="1" applyFill="1" applyBorder="1" applyAlignment="1">
      <alignment horizontal="center" vertical="center" wrapText="1"/>
    </xf>
    <xf numFmtId="49" fontId="13" fillId="0" borderId="0" xfId="7" quotePrefix="1" applyNumberFormat="1" applyFont="1" applyAlignment="1">
      <alignment wrapText="1"/>
    </xf>
    <xf numFmtId="0" fontId="13" fillId="0" borderId="0" xfId="7" quotePrefix="1" applyFont="1" applyAlignment="1">
      <alignment wrapText="1"/>
    </xf>
    <xf numFmtId="0" fontId="13" fillId="0" borderId="0" xfId="7" quotePrefix="1" applyFont="1" applyFill="1" applyAlignment="1">
      <alignment wrapText="1"/>
    </xf>
    <xf numFmtId="0" fontId="13" fillId="0" borderId="0" xfId="7" applyFont="1" applyAlignment="1">
      <alignment wrapText="1"/>
    </xf>
    <xf numFmtId="49" fontId="7" fillId="0" borderId="0" xfId="7" quotePrefix="1" applyNumberFormat="1" applyFont="1" applyAlignment="1">
      <alignment wrapText="1"/>
    </xf>
    <xf numFmtId="0" fontId="7" fillId="0" borderId="0" xfId="7" quotePrefix="1" applyFont="1" applyAlignment="1">
      <alignment wrapText="1"/>
    </xf>
    <xf numFmtId="0" fontId="7" fillId="0" borderId="0" xfId="7" quotePrefix="1" applyFont="1" applyFill="1" applyAlignment="1">
      <alignment wrapText="1"/>
    </xf>
    <xf numFmtId="0" fontId="7" fillId="0" borderId="0" xfId="7" applyFont="1" applyAlignment="1">
      <alignment wrapText="1"/>
    </xf>
    <xf numFmtId="49" fontId="8" fillId="0" borderId="5" xfId="7" applyNumberFormat="1" applyFont="1" applyBorder="1"/>
    <xf numFmtId="49" fontId="8" fillId="0" borderId="6" xfId="7" applyNumberFormat="1" applyFont="1" applyBorder="1"/>
    <xf numFmtId="49" fontId="8" fillId="0" borderId="7" xfId="7" applyNumberFormat="1" applyFont="1" applyBorder="1"/>
    <xf numFmtId="164" fontId="10" fillId="0" borderId="4" xfId="7" applyNumberFormat="1" applyFont="1" applyBorder="1" applyAlignment="1">
      <alignment wrapText="1"/>
    </xf>
    <xf numFmtId="165" fontId="8" fillId="0" borderId="4" xfId="7" applyNumberFormat="1" applyFont="1" applyBorder="1" applyAlignment="1">
      <alignment shrinkToFit="1"/>
    </xf>
    <xf numFmtId="165" fontId="8" fillId="0" borderId="4" xfId="7" applyNumberFormat="1" applyFont="1" applyFill="1" applyBorder="1" applyAlignment="1">
      <alignment shrinkToFit="1"/>
    </xf>
    <xf numFmtId="0" fontId="8" fillId="0" borderId="4" xfId="7" applyFont="1" applyFill="1" applyBorder="1" applyAlignment="1">
      <alignment shrinkToFit="1"/>
    </xf>
    <xf numFmtId="0" fontId="7" fillId="0" borderId="0" xfId="7" applyFont="1"/>
    <xf numFmtId="49" fontId="6" fillId="0" borderId="4" xfId="7" applyNumberFormat="1" applyFont="1" applyBorder="1" applyAlignment="1">
      <alignment horizontal="center"/>
    </xf>
    <xf numFmtId="0" fontId="6" fillId="0" borderId="4" xfId="7" applyFont="1" applyBorder="1"/>
    <xf numFmtId="165" fontId="6" fillId="0" borderId="4" xfId="7" applyNumberFormat="1" applyFont="1" applyBorder="1" applyAlignment="1">
      <alignment shrinkToFit="1"/>
    </xf>
    <xf numFmtId="164" fontId="4" fillId="0" borderId="4" xfId="8" quotePrefix="1" applyNumberFormat="1" applyFont="1" applyBorder="1" applyAlignment="1">
      <alignment wrapText="1"/>
    </xf>
    <xf numFmtId="49" fontId="9" fillId="0" borderId="4" xfId="8" quotePrefix="1" applyNumberFormat="1" applyFont="1" applyBorder="1" applyAlignment="1">
      <alignment horizontal="center" wrapText="1"/>
    </xf>
    <xf numFmtId="165" fontId="9" fillId="0" borderId="4" xfId="8" quotePrefix="1" applyNumberFormat="1" applyFont="1" applyFill="1" applyBorder="1" applyAlignment="1">
      <alignment wrapText="1"/>
    </xf>
    <xf numFmtId="165" fontId="9" fillId="0" borderId="4" xfId="8" quotePrefix="1" applyNumberFormat="1" applyFont="1" applyBorder="1" applyAlignment="1">
      <alignment wrapText="1"/>
    </xf>
    <xf numFmtId="0" fontId="9" fillId="0" borderId="4" xfId="8" quotePrefix="1" applyFont="1" applyFill="1" applyBorder="1" applyAlignment="1">
      <alignment wrapText="1"/>
    </xf>
    <xf numFmtId="0" fontId="3" fillId="0" borderId="0" xfId="8" applyFont="1" applyFill="1" applyAlignment="1">
      <alignment wrapText="1"/>
    </xf>
    <xf numFmtId="0" fontId="1" fillId="0" borderId="0" xfId="8" applyFill="1"/>
    <xf numFmtId="0" fontId="9" fillId="0" borderId="0" xfId="8" applyNumberFormat="1" applyFont="1" applyAlignment="1">
      <alignment horizontal="right"/>
    </xf>
    <xf numFmtId="49" fontId="1" fillId="0" borderId="0" xfId="8" applyNumberFormat="1"/>
    <xf numFmtId="49" fontId="1" fillId="0" borderId="0" xfId="8" applyNumberFormat="1" applyAlignment="1">
      <alignment horizontal="center"/>
    </xf>
    <xf numFmtId="49" fontId="9" fillId="0" borderId="0" xfId="8" applyNumberFormat="1" applyFont="1" applyAlignment="1"/>
    <xf numFmtId="49" fontId="1" fillId="0" borderId="0" xfId="8" applyNumberFormat="1" applyFill="1" applyAlignment="1">
      <alignment horizontal="center"/>
    </xf>
    <xf numFmtId="0" fontId="9" fillId="0" borderId="0" xfId="8" applyFont="1" applyFill="1" applyAlignment="1">
      <alignment horizontal="right"/>
    </xf>
    <xf numFmtId="0" fontId="1" fillId="0" borderId="0" xfId="8" applyFill="1" applyAlignment="1">
      <alignment horizontal="center"/>
    </xf>
    <xf numFmtId="49" fontId="9" fillId="0" borderId="1" xfId="8" applyNumberFormat="1" applyFont="1" applyBorder="1" applyAlignment="1">
      <alignment horizontal="center" vertical="center" wrapText="1"/>
    </xf>
    <xf numFmtId="49" fontId="3" fillId="0" borderId="1" xfId="8" applyNumberFormat="1" applyFont="1" applyBorder="1" applyAlignment="1">
      <alignment horizontal="center"/>
    </xf>
    <xf numFmtId="0" fontId="9" fillId="0" borderId="1" xfId="8" applyFont="1" applyBorder="1" applyAlignment="1">
      <alignment horizontal="center" vertical="center" textRotation="90" wrapText="1"/>
    </xf>
    <xf numFmtId="49" fontId="9" fillId="0" borderId="1" xfId="8" applyNumberFormat="1" applyFont="1" applyBorder="1" applyAlignment="1">
      <alignment horizontal="center" vertical="center" textRotation="90" wrapText="1"/>
    </xf>
    <xf numFmtId="0" fontId="20" fillId="0" borderId="1" xfId="8" applyFont="1" applyFill="1" applyBorder="1" applyAlignment="1">
      <alignment horizontal="center" vertical="center" wrapText="1"/>
    </xf>
    <xf numFmtId="0" fontId="9" fillId="0" borderId="1" xfId="8" applyFont="1" applyFill="1" applyBorder="1" applyAlignment="1">
      <alignment horizontal="center" vertical="center" wrapText="1"/>
    </xf>
    <xf numFmtId="49" fontId="21" fillId="0" borderId="0" xfId="8" quotePrefix="1" applyNumberFormat="1" applyFont="1" applyFill="1" applyAlignment="1">
      <alignment wrapText="1"/>
    </xf>
    <xf numFmtId="49" fontId="21" fillId="0" borderId="0" xfId="8" quotePrefix="1" applyNumberFormat="1" applyFont="1" applyFill="1" applyAlignment="1">
      <alignment horizontal="center" wrapText="1"/>
    </xf>
    <xf numFmtId="0" fontId="21" fillId="0" borderId="0" xfId="8" quotePrefix="1" applyFont="1" applyFill="1" applyAlignment="1">
      <alignment horizontal="center" wrapText="1"/>
    </xf>
    <xf numFmtId="0" fontId="21" fillId="0" borderId="0" xfId="8" applyFont="1" applyFill="1" applyAlignment="1">
      <alignment wrapText="1"/>
    </xf>
    <xf numFmtId="49" fontId="8" fillId="0" borderId="0" xfId="8" quotePrefix="1" applyNumberFormat="1" applyFont="1" applyFill="1" applyAlignment="1">
      <alignment wrapText="1"/>
    </xf>
    <xf numFmtId="49" fontId="8" fillId="0" borderId="0" xfId="8" quotePrefix="1" applyNumberFormat="1" applyFont="1" applyFill="1" applyAlignment="1">
      <alignment horizontal="center" wrapText="1"/>
    </xf>
    <xf numFmtId="0" fontId="8" fillId="0" borderId="0" xfId="8" quotePrefix="1" applyFont="1" applyFill="1" applyAlignment="1">
      <alignment horizontal="center" wrapText="1"/>
    </xf>
    <xf numFmtId="0" fontId="8" fillId="0" borderId="0" xfId="8" applyFont="1" applyFill="1" applyAlignment="1">
      <alignment wrapText="1"/>
    </xf>
    <xf numFmtId="164" fontId="10" fillId="0" borderId="4" xfId="8" quotePrefix="1" applyNumberFormat="1" applyFont="1" applyBorder="1" applyAlignment="1">
      <alignment wrapText="1"/>
    </xf>
    <xf numFmtId="49" fontId="7" fillId="0" borderId="4" xfId="8" quotePrefix="1" applyNumberFormat="1" applyFont="1" applyBorder="1" applyAlignment="1">
      <alignment horizontal="center" wrapText="1"/>
    </xf>
    <xf numFmtId="165" fontId="7" fillId="0" borderId="4" xfId="8" quotePrefix="1" applyNumberFormat="1" applyFont="1" applyFill="1" applyBorder="1" applyAlignment="1">
      <alignment wrapText="1"/>
    </xf>
    <xf numFmtId="165" fontId="7" fillId="0" borderId="4" xfId="8" quotePrefix="1" applyNumberFormat="1" applyFont="1" applyBorder="1" applyAlignment="1">
      <alignment wrapText="1"/>
    </xf>
    <xf numFmtId="0" fontId="7" fillId="0" borderId="4" xfId="8" quotePrefix="1" applyFont="1" applyFill="1" applyBorder="1" applyAlignment="1">
      <alignment wrapText="1"/>
    </xf>
    <xf numFmtId="165" fontId="8" fillId="0" borderId="4" xfId="8" applyNumberFormat="1" applyFont="1" applyBorder="1" applyAlignment="1"/>
    <xf numFmtId="165" fontId="8" fillId="0" borderId="4" xfId="8" applyNumberFormat="1" applyFont="1" applyFill="1" applyBorder="1" applyAlignment="1"/>
    <xf numFmtId="0" fontId="8" fillId="0" borderId="4" xfId="8" applyFont="1" applyBorder="1" applyAlignment="1"/>
    <xf numFmtId="49" fontId="1" fillId="0" borderId="0" xfId="8" applyNumberFormat="1" applyFill="1"/>
    <xf numFmtId="49" fontId="9" fillId="0" borderId="4" xfId="8" applyNumberFormat="1" applyFont="1" applyBorder="1" applyAlignment="1">
      <alignment horizontal="center" wrapText="1"/>
    </xf>
    <xf numFmtId="49" fontId="7" fillId="0" borderId="4" xfId="8" applyNumberFormat="1" applyFont="1" applyBorder="1" applyAlignment="1">
      <alignment horizontal="center" wrapText="1"/>
    </xf>
    <xf numFmtId="164" fontId="4" fillId="0" borderId="4" xfId="8" applyNumberFormat="1" applyFont="1" applyBorder="1" applyAlignment="1">
      <alignment wrapText="1"/>
    </xf>
    <xf numFmtId="164" fontId="10" fillId="0" borderId="4" xfId="8" applyNumberFormat="1" applyFont="1" applyBorder="1" applyAlignment="1">
      <alignment wrapText="1"/>
    </xf>
    <xf numFmtId="49" fontId="8" fillId="0" borderId="4" xfId="8" applyNumberFormat="1" applyFont="1" applyBorder="1" applyAlignment="1">
      <alignment horizontal="left"/>
    </xf>
    <xf numFmtId="49" fontId="7" fillId="0" borderId="4" xfId="8" applyNumberFormat="1" applyFont="1" applyBorder="1" applyAlignment="1">
      <alignment horizontal="left" wrapText="1"/>
    </xf>
    <xf numFmtId="0" fontId="9" fillId="0" borderId="0" xfId="9" applyFont="1" applyFill="1" applyBorder="1" applyAlignment="1">
      <alignment horizontal="right"/>
    </xf>
    <xf numFmtId="0" fontId="9" fillId="0" borderId="0" xfId="9" applyFont="1" applyFill="1" applyAlignment="1">
      <alignment horizontal="right"/>
    </xf>
    <xf numFmtId="0" fontId="9" fillId="0" borderId="0" xfId="8" applyNumberFormat="1" applyFont="1" applyAlignment="1">
      <alignment horizontal="right"/>
    </xf>
    <xf numFmtId="49" fontId="5" fillId="0" borderId="0" xfId="8" applyNumberFormat="1" applyFont="1" applyAlignment="1">
      <alignment horizontal="center"/>
    </xf>
    <xf numFmtId="0" fontId="5" fillId="0" borderId="0" xfId="8" applyNumberFormat="1" applyFont="1" applyAlignment="1">
      <alignment horizontal="center" vertical="center" wrapText="1"/>
    </xf>
    <xf numFmtId="0" fontId="6" fillId="0" borderId="0" xfId="7" applyNumberFormat="1" applyFont="1" applyAlignment="1">
      <alignment horizontal="center" vertical="center" wrapText="1"/>
    </xf>
    <xf numFmtId="49" fontId="6" fillId="0" borderId="8" xfId="7" applyNumberFormat="1" applyFont="1" applyBorder="1" applyAlignment="1">
      <alignment horizontal="center" vertical="center"/>
    </xf>
    <xf numFmtId="49" fontId="6" fillId="0" borderId="2" xfId="7" applyNumberFormat="1" applyFont="1" applyBorder="1" applyAlignment="1">
      <alignment horizontal="center" vertical="center"/>
    </xf>
    <xf numFmtId="49" fontId="6" fillId="0" borderId="3" xfId="7" applyNumberFormat="1" applyFont="1" applyBorder="1" applyAlignment="1">
      <alignment horizontal="center" vertical="center"/>
    </xf>
    <xf numFmtId="49" fontId="3" fillId="0" borderId="9" xfId="7" applyNumberFormat="1" applyFont="1" applyBorder="1" applyAlignment="1">
      <alignment horizontal="right" vertical="top"/>
    </xf>
    <xf numFmtId="0" fontId="0" fillId="0" borderId="9" xfId="0" applyBorder="1" applyAlignment="1">
      <alignment horizontal="right" vertical="top"/>
    </xf>
    <xf numFmtId="49" fontId="3" fillId="0" borderId="0" xfId="7" applyNumberFormat="1" applyFont="1" applyBorder="1" applyAlignment="1">
      <alignment horizontal="right"/>
    </xf>
    <xf numFmtId="0" fontId="0" fillId="0" borderId="0" xfId="0" applyAlignment="1">
      <alignment horizontal="right"/>
    </xf>
    <xf numFmtId="0" fontId="6" fillId="0" borderId="0" xfId="7" applyNumberFormat="1" applyFont="1" applyAlignment="1">
      <alignment horizontal="right" vertical="center" wrapText="1"/>
    </xf>
    <xf numFmtId="0" fontId="7" fillId="0" borderId="1" xfId="0" applyFont="1" applyBorder="1" applyAlignment="1">
      <alignment horizontal="center" wrapText="1"/>
    </xf>
    <xf numFmtId="0" fontId="7" fillId="0" borderId="1" xfId="0" applyFont="1" applyBorder="1" applyAlignment="1">
      <alignment horizontal="center"/>
    </xf>
    <xf numFmtId="0" fontId="9" fillId="0" borderId="1" xfId="0" applyFont="1" applyBorder="1" applyAlignment="1">
      <alignment horizontal="center"/>
    </xf>
    <xf numFmtId="0" fontId="12" fillId="0" borderId="0" xfId="0" applyFont="1" applyAlignment="1">
      <alignment horizontal="right"/>
    </xf>
    <xf numFmtId="0" fontId="12" fillId="0" borderId="0" xfId="0" applyFont="1" applyBorder="1" applyAlignment="1">
      <alignment horizontal="center" wrapText="1"/>
    </xf>
    <xf numFmtId="0" fontId="12" fillId="0" borderId="0" xfId="0" applyFont="1" applyBorder="1" applyAlignment="1">
      <alignment horizontal="center"/>
    </xf>
    <xf numFmtId="0" fontId="14" fillId="0" borderId="1" xfId="0" applyFont="1" applyBorder="1" applyAlignment="1">
      <alignment horizontal="center" vertical="center"/>
    </xf>
  </cellXfs>
  <cellStyles count="10">
    <cellStyle name="Обычный" xfId="0" builtinId="0"/>
    <cellStyle name="Обычный 2" xfId="1"/>
    <cellStyle name="Обычный 2 2" xfId="2"/>
    <cellStyle name="Обычный 3" xfId="3"/>
    <cellStyle name="Обычный 4" xfId="4"/>
    <cellStyle name="Обычный 5" xfId="5"/>
    <cellStyle name="Обычный 6" xfId="6"/>
    <cellStyle name="Обычный 7" xfId="7"/>
    <cellStyle name="Обычный 8" xfId="8"/>
    <cellStyle name="Обычный_Лист1" xfId="9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68"/>
  <sheetViews>
    <sheetView topLeftCell="A2" workbookViewId="0">
      <selection activeCell="L5" sqref="L5"/>
    </sheetView>
  </sheetViews>
  <sheetFormatPr defaultRowHeight="15" x14ac:dyDescent="0.25"/>
  <cols>
    <col min="1" max="1" width="50.85546875" style="88" customWidth="1"/>
    <col min="2" max="2" width="5.85546875" style="63" customWidth="1"/>
    <col min="3" max="3" width="7" style="63" hidden="1" customWidth="1"/>
    <col min="4" max="4" width="4" style="63" customWidth="1"/>
    <col min="5" max="5" width="3.42578125" style="63" customWidth="1"/>
    <col min="6" max="6" width="16" style="63" customWidth="1"/>
    <col min="7" max="7" width="4.5703125" style="63" customWidth="1"/>
    <col min="8" max="12" width="9" style="65" customWidth="1"/>
    <col min="13" max="16384" width="9.140625" style="58"/>
  </cols>
  <sheetData>
    <row r="1" spans="1:12" s="57" customFormat="1" ht="13.5" hidden="1" customHeight="1" x14ac:dyDescent="0.25">
      <c r="A1" s="52"/>
      <c r="B1" s="53"/>
      <c r="C1" s="53"/>
      <c r="D1" s="53"/>
      <c r="E1" s="53"/>
      <c r="F1" s="53"/>
      <c r="G1" s="53"/>
      <c r="H1" s="54"/>
      <c r="I1" s="55"/>
      <c r="J1" s="54"/>
      <c r="K1" s="56"/>
      <c r="L1" s="56"/>
    </row>
    <row r="2" spans="1:12" x14ac:dyDescent="0.25">
      <c r="A2" s="95" t="s">
        <v>195</v>
      </c>
      <c r="B2" s="95"/>
      <c r="C2" s="95"/>
      <c r="D2" s="95"/>
      <c r="E2" s="95"/>
      <c r="F2" s="95"/>
      <c r="G2" s="95"/>
      <c r="H2" s="95"/>
      <c r="I2" s="95"/>
      <c r="J2" s="95"/>
      <c r="K2" s="95"/>
      <c r="L2" s="95"/>
    </row>
    <row r="3" spans="1:12" x14ac:dyDescent="0.25">
      <c r="A3" s="96" t="s">
        <v>167</v>
      </c>
      <c r="B3" s="96"/>
      <c r="C3" s="96"/>
      <c r="D3" s="96"/>
      <c r="E3" s="96"/>
      <c r="F3" s="96"/>
      <c r="G3" s="96"/>
      <c r="H3" s="96"/>
      <c r="I3" s="96"/>
      <c r="J3" s="96"/>
      <c r="K3" s="96"/>
      <c r="L3" s="96"/>
    </row>
    <row r="4" spans="1:12" x14ac:dyDescent="0.25">
      <c r="A4" s="97" t="str">
        <f>CONCATENATE("МО ","""",LEFT(I13,FIND("*",I13,1)-1),""" ")</f>
        <v xml:space="preserve">МО "Мысовское" </v>
      </c>
      <c r="B4" s="97"/>
      <c r="C4" s="97"/>
      <c r="D4" s="97"/>
      <c r="E4" s="97"/>
      <c r="F4" s="97"/>
      <c r="G4" s="97"/>
      <c r="H4" s="97"/>
      <c r="I4" s="97"/>
      <c r="J4" s="97"/>
      <c r="K4" s="97"/>
      <c r="L4" s="97"/>
    </row>
    <row r="5" spans="1:12" x14ac:dyDescent="0.25">
      <c r="A5" s="59"/>
      <c r="B5" s="59"/>
      <c r="C5" s="59"/>
      <c r="D5" s="59"/>
      <c r="E5" s="59"/>
      <c r="F5" s="59"/>
      <c r="G5" s="59"/>
      <c r="H5" s="59"/>
      <c r="I5" s="59"/>
      <c r="J5" s="59"/>
      <c r="K5" s="59"/>
      <c r="L5" s="59" t="s">
        <v>204</v>
      </c>
    </row>
    <row r="6" spans="1:12" ht="9" customHeight="1" x14ac:dyDescent="0.25">
      <c r="A6" s="60"/>
      <c r="B6" s="61"/>
      <c r="C6" s="61"/>
      <c r="D6" s="62"/>
      <c r="E6" s="62"/>
      <c r="F6" s="62"/>
      <c r="G6" s="62"/>
      <c r="H6" s="58"/>
      <c r="I6" s="62"/>
      <c r="J6" s="58"/>
      <c r="K6" s="58"/>
      <c r="L6" s="58"/>
    </row>
    <row r="7" spans="1:12" ht="16.5" x14ac:dyDescent="0.25">
      <c r="A7" s="98" t="s">
        <v>196</v>
      </c>
      <c r="B7" s="98"/>
      <c r="C7" s="98"/>
      <c r="D7" s="98"/>
      <c r="E7" s="98"/>
      <c r="F7" s="98"/>
      <c r="G7" s="98"/>
      <c r="H7" s="98"/>
      <c r="I7" s="98"/>
      <c r="J7" s="98"/>
      <c r="K7" s="98"/>
      <c r="L7" s="98"/>
    </row>
    <row r="8" spans="1:12" ht="17.25" customHeight="1" x14ac:dyDescent="0.25">
      <c r="A8" s="99" t="s">
        <v>197</v>
      </c>
      <c r="B8" s="99"/>
      <c r="C8" s="99"/>
      <c r="D8" s="99"/>
      <c r="E8" s="99"/>
      <c r="F8" s="99"/>
      <c r="G8" s="99"/>
      <c r="H8" s="99"/>
      <c r="I8" s="99"/>
      <c r="J8" s="99"/>
      <c r="K8" s="99"/>
      <c r="L8" s="99"/>
    </row>
    <row r="9" spans="1:12" ht="15.75" customHeight="1" x14ac:dyDescent="0.25">
      <c r="A9" s="99" t="s">
        <v>198</v>
      </c>
      <c r="B9" s="99"/>
      <c r="C9" s="99"/>
      <c r="D9" s="99"/>
      <c r="E9" s="99"/>
      <c r="F9" s="99"/>
      <c r="G9" s="99"/>
      <c r="H9" s="99"/>
      <c r="I9" s="99"/>
      <c r="J9" s="99"/>
      <c r="K9" s="99"/>
      <c r="L9" s="99"/>
    </row>
    <row r="10" spans="1:12" ht="15" customHeight="1" x14ac:dyDescent="0.25">
      <c r="A10" s="60"/>
      <c r="B10" s="61"/>
      <c r="C10" s="61"/>
      <c r="D10" s="61"/>
      <c r="E10" s="61"/>
      <c r="H10" s="64"/>
      <c r="J10" s="64"/>
      <c r="K10" s="64"/>
      <c r="L10" s="64"/>
    </row>
    <row r="11" spans="1:12" ht="73.5" customHeight="1" x14ac:dyDescent="0.25">
      <c r="A11" s="66" t="s">
        <v>32</v>
      </c>
      <c r="B11" s="66" t="s">
        <v>85</v>
      </c>
      <c r="C11" s="67"/>
      <c r="D11" s="68" t="s">
        <v>86</v>
      </c>
      <c r="E11" s="68" t="s">
        <v>87</v>
      </c>
      <c r="F11" s="66" t="s">
        <v>38</v>
      </c>
      <c r="G11" s="69" t="s">
        <v>39</v>
      </c>
      <c r="H11" s="70" t="str">
        <f>CONCATENATE("Исполнение на ",RIGHT(H13,10))</f>
        <v>Исполнение на 01.04.2019</v>
      </c>
      <c r="I11" s="71" t="s">
        <v>199</v>
      </c>
      <c r="J11" s="70" t="s">
        <v>200</v>
      </c>
      <c r="K11" s="71" t="s">
        <v>159</v>
      </c>
      <c r="L11" s="71"/>
    </row>
    <row r="12" spans="1:12" s="75" customFormat="1" ht="15.75" hidden="1" customHeight="1" x14ac:dyDescent="0.25">
      <c r="A12" s="72" t="s">
        <v>33</v>
      </c>
      <c r="B12" s="73" t="s">
        <v>88</v>
      </c>
      <c r="C12" s="73" t="s">
        <v>168</v>
      </c>
      <c r="D12" s="73" t="s">
        <v>89</v>
      </c>
      <c r="E12" s="73" t="s">
        <v>90</v>
      </c>
      <c r="F12" s="73" t="s">
        <v>169</v>
      </c>
      <c r="G12" s="73" t="s">
        <v>40</v>
      </c>
      <c r="H12" s="74" t="s">
        <v>170</v>
      </c>
      <c r="I12" s="74" t="s">
        <v>171</v>
      </c>
      <c r="J12" s="74" t="s">
        <v>172</v>
      </c>
      <c r="K12" s="74" t="s">
        <v>173</v>
      </c>
      <c r="L12" s="74"/>
    </row>
    <row r="13" spans="1:12" s="79" customFormat="1" ht="42.75" hidden="1" customHeight="1" x14ac:dyDescent="0.2">
      <c r="A13" s="76" t="s">
        <v>32</v>
      </c>
      <c r="B13" s="77" t="s">
        <v>91</v>
      </c>
      <c r="C13" s="77" t="s">
        <v>174</v>
      </c>
      <c r="D13" s="77" t="s">
        <v>86</v>
      </c>
      <c r="E13" s="77" t="s">
        <v>87</v>
      </c>
      <c r="F13" s="77" t="s">
        <v>38</v>
      </c>
      <c r="G13" s="77" t="s">
        <v>41</v>
      </c>
      <c r="H13" s="78" t="s">
        <v>149</v>
      </c>
      <c r="I13" s="78" t="s">
        <v>150</v>
      </c>
      <c r="J13" s="78" t="s">
        <v>10</v>
      </c>
      <c r="K13" s="78" t="s">
        <v>175</v>
      </c>
      <c r="L13" s="78"/>
    </row>
    <row r="14" spans="1:12" s="79" customFormat="1" ht="14.25" hidden="1" x14ac:dyDescent="0.2">
      <c r="A14" s="80" t="s">
        <v>92</v>
      </c>
      <c r="B14" s="81" t="s">
        <v>34</v>
      </c>
      <c r="C14" s="81" t="s">
        <v>34</v>
      </c>
      <c r="D14" s="81" t="s">
        <v>34</v>
      </c>
      <c r="E14" s="81" t="s">
        <v>34</v>
      </c>
      <c r="F14" s="81" t="s">
        <v>34</v>
      </c>
      <c r="G14" s="81" t="s">
        <v>34</v>
      </c>
      <c r="H14" s="82"/>
      <c r="I14" s="83">
        <v>2288.4798700000001</v>
      </c>
      <c r="J14" s="82">
        <v>469.37439999999998</v>
      </c>
      <c r="K14" s="84">
        <v>20.5</v>
      </c>
      <c r="L14" s="84"/>
    </row>
    <row r="15" spans="1:12" s="79" customFormat="1" ht="14.25" x14ac:dyDescent="0.2">
      <c r="A15" s="80" t="s">
        <v>0</v>
      </c>
      <c r="B15" s="81" t="s">
        <v>106</v>
      </c>
      <c r="C15" s="81" t="s">
        <v>34</v>
      </c>
      <c r="D15" s="81" t="s">
        <v>34</v>
      </c>
      <c r="E15" s="81" t="s">
        <v>34</v>
      </c>
      <c r="F15" s="81" t="s">
        <v>34</v>
      </c>
      <c r="G15" s="81" t="s">
        <v>34</v>
      </c>
      <c r="H15" s="82"/>
      <c r="I15" s="83">
        <v>2288.4798700000001</v>
      </c>
      <c r="J15" s="82"/>
      <c r="K15" s="82">
        <f>K16+K32+K40+K49+K56</f>
        <v>2291.9798700000001</v>
      </c>
      <c r="L15" s="84"/>
    </row>
    <row r="16" spans="1:12" s="79" customFormat="1" ht="14.25" x14ac:dyDescent="0.2">
      <c r="A16" s="80" t="s">
        <v>93</v>
      </c>
      <c r="B16" s="81" t="s">
        <v>106</v>
      </c>
      <c r="C16" s="81" t="s">
        <v>176</v>
      </c>
      <c r="D16" s="81" t="s">
        <v>19</v>
      </c>
      <c r="E16" s="81"/>
      <c r="F16" s="81" t="s">
        <v>34</v>
      </c>
      <c r="G16" s="81" t="s">
        <v>34</v>
      </c>
      <c r="H16" s="82"/>
      <c r="I16" s="83">
        <v>1111.4586200000001</v>
      </c>
      <c r="J16" s="82"/>
      <c r="K16" s="82">
        <f>I16+J16+K30</f>
        <v>1114.9586200000001</v>
      </c>
      <c r="L16" s="84"/>
    </row>
    <row r="17" spans="1:12" s="79" customFormat="1" ht="24" x14ac:dyDescent="0.2">
      <c r="A17" s="80" t="s">
        <v>94</v>
      </c>
      <c r="B17" s="81" t="s">
        <v>106</v>
      </c>
      <c r="C17" s="81" t="s">
        <v>177</v>
      </c>
      <c r="D17" s="81" t="s">
        <v>19</v>
      </c>
      <c r="E17" s="81" t="s">
        <v>95</v>
      </c>
      <c r="F17" s="81" t="s">
        <v>34</v>
      </c>
      <c r="G17" s="81" t="s">
        <v>34</v>
      </c>
      <c r="H17" s="82"/>
      <c r="I17" s="83">
        <v>493.5</v>
      </c>
      <c r="J17" s="82"/>
      <c r="K17" s="82">
        <f t="shared" ref="K17:K66" si="0">I17+J17</f>
        <v>493.5</v>
      </c>
      <c r="L17" s="84"/>
    </row>
    <row r="18" spans="1:12" s="79" customFormat="1" ht="14.25" x14ac:dyDescent="0.2">
      <c r="A18" s="80" t="s">
        <v>57</v>
      </c>
      <c r="B18" s="81" t="s">
        <v>106</v>
      </c>
      <c r="C18" s="81" t="s">
        <v>177</v>
      </c>
      <c r="D18" s="81" t="s">
        <v>19</v>
      </c>
      <c r="E18" s="81" t="s">
        <v>95</v>
      </c>
      <c r="F18" s="81" t="s">
        <v>74</v>
      </c>
      <c r="G18" s="81" t="s">
        <v>34</v>
      </c>
      <c r="H18" s="82"/>
      <c r="I18" s="83">
        <v>493.5</v>
      </c>
      <c r="J18" s="82"/>
      <c r="K18" s="82">
        <f t="shared" si="0"/>
        <v>493.5</v>
      </c>
      <c r="L18" s="84"/>
    </row>
    <row r="19" spans="1:12" s="79" customFormat="1" ht="14.25" x14ac:dyDescent="0.2">
      <c r="A19" s="80" t="s">
        <v>79</v>
      </c>
      <c r="B19" s="81" t="s">
        <v>106</v>
      </c>
      <c r="C19" s="81" t="s">
        <v>177</v>
      </c>
      <c r="D19" s="81" t="s">
        <v>19</v>
      </c>
      <c r="E19" s="81" t="s">
        <v>95</v>
      </c>
      <c r="F19" s="81" t="s">
        <v>80</v>
      </c>
      <c r="G19" s="81" t="s">
        <v>34</v>
      </c>
      <c r="H19" s="82"/>
      <c r="I19" s="83">
        <v>493.5</v>
      </c>
      <c r="J19" s="82"/>
      <c r="K19" s="82">
        <f t="shared" si="0"/>
        <v>493.5</v>
      </c>
      <c r="L19" s="84"/>
    </row>
    <row r="20" spans="1:12" s="57" customFormat="1" x14ac:dyDescent="0.25">
      <c r="A20" s="52" t="s">
        <v>76</v>
      </c>
      <c r="B20" s="53" t="s">
        <v>106</v>
      </c>
      <c r="C20" s="53" t="s">
        <v>177</v>
      </c>
      <c r="D20" s="53" t="s">
        <v>19</v>
      </c>
      <c r="E20" s="53" t="s">
        <v>95</v>
      </c>
      <c r="F20" s="53" t="s">
        <v>80</v>
      </c>
      <c r="G20" s="53" t="s">
        <v>42</v>
      </c>
      <c r="H20" s="54"/>
      <c r="I20" s="55">
        <v>379</v>
      </c>
      <c r="J20" s="54"/>
      <c r="K20" s="82">
        <f t="shared" si="0"/>
        <v>379</v>
      </c>
      <c r="L20" s="56"/>
    </row>
    <row r="21" spans="1:12" s="57" customFormat="1" ht="36.75" x14ac:dyDescent="0.25">
      <c r="A21" s="52" t="s">
        <v>77</v>
      </c>
      <c r="B21" s="53" t="s">
        <v>106</v>
      </c>
      <c r="C21" s="53" t="s">
        <v>177</v>
      </c>
      <c r="D21" s="53" t="s">
        <v>19</v>
      </c>
      <c r="E21" s="53" t="s">
        <v>95</v>
      </c>
      <c r="F21" s="53" t="s">
        <v>80</v>
      </c>
      <c r="G21" s="53" t="s">
        <v>78</v>
      </c>
      <c r="H21" s="54"/>
      <c r="I21" s="55">
        <v>114.5</v>
      </c>
      <c r="J21" s="54"/>
      <c r="K21" s="82">
        <f t="shared" si="0"/>
        <v>114.5</v>
      </c>
      <c r="L21" s="56"/>
    </row>
    <row r="22" spans="1:12" s="79" customFormat="1" ht="36" x14ac:dyDescent="0.2">
      <c r="A22" s="80" t="s">
        <v>96</v>
      </c>
      <c r="B22" s="81" t="s">
        <v>106</v>
      </c>
      <c r="C22" s="81" t="s">
        <v>178</v>
      </c>
      <c r="D22" s="81" t="s">
        <v>19</v>
      </c>
      <c r="E22" s="81" t="s">
        <v>97</v>
      </c>
      <c r="F22" s="81" t="s">
        <v>34</v>
      </c>
      <c r="G22" s="81" t="s">
        <v>34</v>
      </c>
      <c r="H22" s="82"/>
      <c r="I22" s="83">
        <v>617.95862</v>
      </c>
      <c r="J22" s="82">
        <v>25</v>
      </c>
      <c r="K22" s="82">
        <f t="shared" si="0"/>
        <v>642.95862</v>
      </c>
      <c r="L22" s="84"/>
    </row>
    <row r="23" spans="1:12" s="79" customFormat="1" ht="14.25" x14ac:dyDescent="0.2">
      <c r="A23" s="80" t="s">
        <v>57</v>
      </c>
      <c r="B23" s="81" t="s">
        <v>106</v>
      </c>
      <c r="C23" s="81" t="s">
        <v>178</v>
      </c>
      <c r="D23" s="81" t="s">
        <v>19</v>
      </c>
      <c r="E23" s="81" t="s">
        <v>97</v>
      </c>
      <c r="F23" s="81" t="s">
        <v>74</v>
      </c>
      <c r="G23" s="81" t="s">
        <v>34</v>
      </c>
      <c r="H23" s="82"/>
      <c r="I23" s="83">
        <v>617.95862</v>
      </c>
      <c r="J23" s="82">
        <v>25</v>
      </c>
      <c r="K23" s="82">
        <f t="shared" si="0"/>
        <v>642.95862</v>
      </c>
      <c r="L23" s="84"/>
    </row>
    <row r="24" spans="1:12" s="79" customFormat="1" ht="14.25" x14ac:dyDescent="0.2">
      <c r="A24" s="80" t="s">
        <v>58</v>
      </c>
      <c r="B24" s="81" t="s">
        <v>106</v>
      </c>
      <c r="C24" s="81" t="s">
        <v>178</v>
      </c>
      <c r="D24" s="81" t="s">
        <v>19</v>
      </c>
      <c r="E24" s="81" t="s">
        <v>97</v>
      </c>
      <c r="F24" s="81" t="s">
        <v>81</v>
      </c>
      <c r="G24" s="81" t="s">
        <v>34</v>
      </c>
      <c r="H24" s="82"/>
      <c r="I24" s="83">
        <v>617.95862</v>
      </c>
      <c r="J24" s="82">
        <v>25</v>
      </c>
      <c r="K24" s="82">
        <f t="shared" si="0"/>
        <v>642.95862</v>
      </c>
      <c r="L24" s="84"/>
    </row>
    <row r="25" spans="1:12" s="57" customFormat="1" x14ac:dyDescent="0.25">
      <c r="A25" s="52" t="s">
        <v>76</v>
      </c>
      <c r="B25" s="53" t="s">
        <v>106</v>
      </c>
      <c r="C25" s="53" t="s">
        <v>178</v>
      </c>
      <c r="D25" s="53" t="s">
        <v>19</v>
      </c>
      <c r="E25" s="53" t="s">
        <v>97</v>
      </c>
      <c r="F25" s="53" t="s">
        <v>81</v>
      </c>
      <c r="G25" s="53" t="s">
        <v>42</v>
      </c>
      <c r="H25" s="54"/>
      <c r="I25" s="55">
        <v>432</v>
      </c>
      <c r="J25" s="54"/>
      <c r="K25" s="82">
        <f t="shared" si="0"/>
        <v>432</v>
      </c>
      <c r="L25" s="56"/>
    </row>
    <row r="26" spans="1:12" s="57" customFormat="1" ht="36.75" x14ac:dyDescent="0.25">
      <c r="A26" s="52" t="s">
        <v>77</v>
      </c>
      <c r="B26" s="53" t="s">
        <v>106</v>
      </c>
      <c r="C26" s="53" t="s">
        <v>178</v>
      </c>
      <c r="D26" s="53" t="s">
        <v>19</v>
      </c>
      <c r="E26" s="53" t="s">
        <v>97</v>
      </c>
      <c r="F26" s="53" t="s">
        <v>81</v>
      </c>
      <c r="G26" s="53" t="s">
        <v>78</v>
      </c>
      <c r="H26" s="54"/>
      <c r="I26" s="55">
        <v>131.19999999999999</v>
      </c>
      <c r="J26" s="54"/>
      <c r="K26" s="82">
        <f t="shared" si="0"/>
        <v>131.19999999999999</v>
      </c>
      <c r="L26" s="56"/>
    </row>
    <row r="27" spans="1:12" s="57" customFormat="1" x14ac:dyDescent="0.25">
      <c r="A27" s="52" t="s">
        <v>120</v>
      </c>
      <c r="B27" s="53" t="s">
        <v>106</v>
      </c>
      <c r="C27" s="53" t="s">
        <v>178</v>
      </c>
      <c r="D27" s="53" t="s">
        <v>19</v>
      </c>
      <c r="E27" s="53" t="s">
        <v>97</v>
      </c>
      <c r="F27" s="53" t="s">
        <v>81</v>
      </c>
      <c r="G27" s="53" t="s">
        <v>43</v>
      </c>
      <c r="H27" s="54"/>
      <c r="I27" s="55">
        <v>53.058619999999998</v>
      </c>
      <c r="J27" s="54">
        <f>15+10</f>
        <v>25</v>
      </c>
      <c r="K27" s="82">
        <f t="shared" si="0"/>
        <v>78.058619999999991</v>
      </c>
      <c r="L27" s="56"/>
    </row>
    <row r="28" spans="1:12" s="57" customFormat="1" x14ac:dyDescent="0.25">
      <c r="A28" s="52" t="s">
        <v>59</v>
      </c>
      <c r="B28" s="53" t="s">
        <v>106</v>
      </c>
      <c r="C28" s="53" t="s">
        <v>178</v>
      </c>
      <c r="D28" s="53" t="s">
        <v>19</v>
      </c>
      <c r="E28" s="53" t="s">
        <v>97</v>
      </c>
      <c r="F28" s="53" t="s">
        <v>81</v>
      </c>
      <c r="G28" s="53" t="s">
        <v>44</v>
      </c>
      <c r="H28" s="54"/>
      <c r="I28" s="55">
        <v>1</v>
      </c>
      <c r="J28" s="54"/>
      <c r="K28" s="82">
        <f t="shared" si="0"/>
        <v>1</v>
      </c>
      <c r="L28" s="56"/>
    </row>
    <row r="29" spans="1:12" s="57" customFormat="1" x14ac:dyDescent="0.25">
      <c r="A29" s="52" t="s">
        <v>118</v>
      </c>
      <c r="B29" s="53" t="s">
        <v>106</v>
      </c>
      <c r="C29" s="53" t="s">
        <v>178</v>
      </c>
      <c r="D29" s="53" t="s">
        <v>19</v>
      </c>
      <c r="E29" s="53" t="s">
        <v>97</v>
      </c>
      <c r="F29" s="53" t="s">
        <v>81</v>
      </c>
      <c r="G29" s="53" t="s">
        <v>119</v>
      </c>
      <c r="H29" s="54"/>
      <c r="I29" s="55">
        <v>0.7</v>
      </c>
      <c r="J29" s="54"/>
      <c r="K29" s="82">
        <f t="shared" si="0"/>
        <v>0.7</v>
      </c>
      <c r="L29" s="56"/>
    </row>
    <row r="30" spans="1:12" s="57" customFormat="1" x14ac:dyDescent="0.25">
      <c r="A30" s="92" t="s">
        <v>93</v>
      </c>
      <c r="B30" s="81" t="s">
        <v>106</v>
      </c>
      <c r="C30" s="81" t="s">
        <v>178</v>
      </c>
      <c r="D30" s="81" t="s">
        <v>19</v>
      </c>
      <c r="E30" s="90" t="s">
        <v>202</v>
      </c>
      <c r="F30" s="90" t="s">
        <v>203</v>
      </c>
      <c r="G30" s="90" t="s">
        <v>43</v>
      </c>
      <c r="H30" s="54"/>
      <c r="I30" s="55"/>
      <c r="J30" s="54">
        <v>3.5</v>
      </c>
      <c r="K30" s="82">
        <f t="shared" si="0"/>
        <v>3.5</v>
      </c>
      <c r="L30" s="56"/>
    </row>
    <row r="31" spans="1:12" s="57" customFormat="1" x14ac:dyDescent="0.25">
      <c r="A31" s="91" t="s">
        <v>93</v>
      </c>
      <c r="B31" s="53" t="s">
        <v>106</v>
      </c>
      <c r="C31" s="53" t="s">
        <v>178</v>
      </c>
      <c r="D31" s="53" t="s">
        <v>19</v>
      </c>
      <c r="E31" s="89" t="s">
        <v>202</v>
      </c>
      <c r="F31" s="89" t="s">
        <v>203</v>
      </c>
      <c r="G31" s="89" t="s">
        <v>43</v>
      </c>
      <c r="H31" s="54"/>
      <c r="I31" s="55"/>
      <c r="J31" s="54">
        <v>3.5</v>
      </c>
      <c r="K31" s="54">
        <f t="shared" si="0"/>
        <v>3.5</v>
      </c>
      <c r="L31" s="56"/>
    </row>
    <row r="32" spans="1:12" s="79" customFormat="1" ht="14.25" x14ac:dyDescent="0.2">
      <c r="A32" s="80" t="s">
        <v>98</v>
      </c>
      <c r="B32" s="81" t="s">
        <v>106</v>
      </c>
      <c r="C32" s="81" t="s">
        <v>179</v>
      </c>
      <c r="D32" s="81" t="s">
        <v>95</v>
      </c>
      <c r="E32" s="81"/>
      <c r="F32" s="81" t="s">
        <v>34</v>
      </c>
      <c r="G32" s="81" t="s">
        <v>34</v>
      </c>
      <c r="H32" s="82"/>
      <c r="I32" s="83">
        <v>91.8</v>
      </c>
      <c r="J32" s="82"/>
      <c r="K32" s="82">
        <f t="shared" si="0"/>
        <v>91.8</v>
      </c>
      <c r="L32" s="84"/>
    </row>
    <row r="33" spans="1:12" s="79" customFormat="1" ht="14.25" x14ac:dyDescent="0.2">
      <c r="A33" s="80" t="s">
        <v>99</v>
      </c>
      <c r="B33" s="81" t="s">
        <v>106</v>
      </c>
      <c r="C33" s="81" t="s">
        <v>180</v>
      </c>
      <c r="D33" s="81" t="s">
        <v>95</v>
      </c>
      <c r="E33" s="81" t="s">
        <v>100</v>
      </c>
      <c r="F33" s="81" t="s">
        <v>34</v>
      </c>
      <c r="G33" s="81" t="s">
        <v>34</v>
      </c>
      <c r="H33" s="82"/>
      <c r="I33" s="83">
        <v>91.8</v>
      </c>
      <c r="J33" s="82"/>
      <c r="K33" s="82">
        <f t="shared" si="0"/>
        <v>91.8</v>
      </c>
      <c r="L33" s="84"/>
    </row>
    <row r="34" spans="1:12" s="79" customFormat="1" ht="14.25" x14ac:dyDescent="0.2">
      <c r="A34" s="80" t="s">
        <v>57</v>
      </c>
      <c r="B34" s="81" t="s">
        <v>106</v>
      </c>
      <c r="C34" s="81" t="s">
        <v>180</v>
      </c>
      <c r="D34" s="81" t="s">
        <v>95</v>
      </c>
      <c r="E34" s="81" t="s">
        <v>100</v>
      </c>
      <c r="F34" s="81" t="s">
        <v>74</v>
      </c>
      <c r="G34" s="81" t="s">
        <v>34</v>
      </c>
      <c r="H34" s="82"/>
      <c r="I34" s="83">
        <v>91.8</v>
      </c>
      <c r="J34" s="82"/>
      <c r="K34" s="82">
        <f t="shared" si="0"/>
        <v>91.8</v>
      </c>
      <c r="L34" s="84"/>
    </row>
    <row r="35" spans="1:12" s="79" customFormat="1" ht="24" x14ac:dyDescent="0.2">
      <c r="A35" s="80" t="s">
        <v>45</v>
      </c>
      <c r="B35" s="81" t="s">
        <v>106</v>
      </c>
      <c r="C35" s="81" t="s">
        <v>180</v>
      </c>
      <c r="D35" s="81" t="s">
        <v>95</v>
      </c>
      <c r="E35" s="81" t="s">
        <v>100</v>
      </c>
      <c r="F35" s="81" t="s">
        <v>75</v>
      </c>
      <c r="G35" s="81" t="s">
        <v>34</v>
      </c>
      <c r="H35" s="82"/>
      <c r="I35" s="83">
        <v>91.8</v>
      </c>
      <c r="J35" s="82"/>
      <c r="K35" s="82">
        <f t="shared" si="0"/>
        <v>91.8</v>
      </c>
      <c r="L35" s="84"/>
    </row>
    <row r="36" spans="1:12" s="57" customFormat="1" x14ac:dyDescent="0.25">
      <c r="A36" s="52" t="s">
        <v>76</v>
      </c>
      <c r="B36" s="53" t="s">
        <v>106</v>
      </c>
      <c r="C36" s="53" t="s">
        <v>180</v>
      </c>
      <c r="D36" s="53" t="s">
        <v>95</v>
      </c>
      <c r="E36" s="53" t="s">
        <v>100</v>
      </c>
      <c r="F36" s="53" t="s">
        <v>75</v>
      </c>
      <c r="G36" s="53" t="s">
        <v>42</v>
      </c>
      <c r="H36" s="54"/>
      <c r="I36" s="55">
        <v>68.040000000000006</v>
      </c>
      <c r="J36" s="54"/>
      <c r="K36" s="82">
        <f t="shared" si="0"/>
        <v>68.040000000000006</v>
      </c>
      <c r="L36" s="56"/>
    </row>
    <row r="37" spans="1:12" s="57" customFormat="1" ht="24.75" x14ac:dyDescent="0.25">
      <c r="A37" s="52" t="s">
        <v>181</v>
      </c>
      <c r="B37" s="53" t="s">
        <v>106</v>
      </c>
      <c r="C37" s="53" t="s">
        <v>180</v>
      </c>
      <c r="D37" s="53" t="s">
        <v>95</v>
      </c>
      <c r="E37" s="53" t="s">
        <v>100</v>
      </c>
      <c r="F37" s="53" t="s">
        <v>75</v>
      </c>
      <c r="G37" s="53" t="s">
        <v>140</v>
      </c>
      <c r="H37" s="54"/>
      <c r="I37" s="55">
        <v>2.4</v>
      </c>
      <c r="J37" s="54"/>
      <c r="K37" s="82">
        <f t="shared" si="0"/>
        <v>2.4</v>
      </c>
      <c r="L37" s="56"/>
    </row>
    <row r="38" spans="1:12" s="57" customFormat="1" ht="36.75" x14ac:dyDescent="0.25">
      <c r="A38" s="52" t="s">
        <v>77</v>
      </c>
      <c r="B38" s="53" t="s">
        <v>106</v>
      </c>
      <c r="C38" s="53" t="s">
        <v>180</v>
      </c>
      <c r="D38" s="53" t="s">
        <v>95</v>
      </c>
      <c r="E38" s="53" t="s">
        <v>100</v>
      </c>
      <c r="F38" s="53" t="s">
        <v>75</v>
      </c>
      <c r="G38" s="53" t="s">
        <v>78</v>
      </c>
      <c r="H38" s="54"/>
      <c r="I38" s="55">
        <v>20.54</v>
      </c>
      <c r="J38" s="54"/>
      <c r="K38" s="82">
        <f t="shared" si="0"/>
        <v>20.54</v>
      </c>
      <c r="L38" s="56"/>
    </row>
    <row r="39" spans="1:12" s="57" customFormat="1" x14ac:dyDescent="0.25">
      <c r="A39" s="52" t="s">
        <v>120</v>
      </c>
      <c r="B39" s="53" t="s">
        <v>106</v>
      </c>
      <c r="C39" s="53" t="s">
        <v>180</v>
      </c>
      <c r="D39" s="53" t="s">
        <v>95</v>
      </c>
      <c r="E39" s="53" t="s">
        <v>100</v>
      </c>
      <c r="F39" s="53" t="s">
        <v>75</v>
      </c>
      <c r="G39" s="53" t="s">
        <v>43</v>
      </c>
      <c r="H39" s="54"/>
      <c r="I39" s="55">
        <v>0.82</v>
      </c>
      <c r="J39" s="54"/>
      <c r="K39" s="82">
        <f t="shared" si="0"/>
        <v>0.82</v>
      </c>
      <c r="L39" s="56"/>
    </row>
    <row r="40" spans="1:12" s="79" customFormat="1" ht="24" x14ac:dyDescent="0.2">
      <c r="A40" s="80" t="s">
        <v>127</v>
      </c>
      <c r="B40" s="81" t="s">
        <v>106</v>
      </c>
      <c r="C40" s="81" t="s">
        <v>182</v>
      </c>
      <c r="D40" s="81" t="s">
        <v>100</v>
      </c>
      <c r="E40" s="81"/>
      <c r="F40" s="81" t="s">
        <v>34</v>
      </c>
      <c r="G40" s="81" t="s">
        <v>34</v>
      </c>
      <c r="H40" s="82"/>
      <c r="I40" s="83">
        <v>27</v>
      </c>
      <c r="J40" s="82"/>
      <c r="K40" s="82">
        <f t="shared" si="0"/>
        <v>27</v>
      </c>
      <c r="L40" s="84"/>
    </row>
    <row r="41" spans="1:12" s="79" customFormat="1" ht="14.25" x14ac:dyDescent="0.2">
      <c r="A41" s="80" t="s">
        <v>128</v>
      </c>
      <c r="B41" s="81" t="s">
        <v>106</v>
      </c>
      <c r="C41" s="81" t="s">
        <v>183</v>
      </c>
      <c r="D41" s="81" t="s">
        <v>100</v>
      </c>
      <c r="E41" s="81" t="s">
        <v>24</v>
      </c>
      <c r="F41" s="81" t="s">
        <v>34</v>
      </c>
      <c r="G41" s="81" t="s">
        <v>34</v>
      </c>
      <c r="H41" s="82"/>
      <c r="I41" s="83">
        <v>25</v>
      </c>
      <c r="J41" s="82"/>
      <c r="K41" s="82">
        <f t="shared" si="0"/>
        <v>25</v>
      </c>
      <c r="L41" s="84"/>
    </row>
    <row r="42" spans="1:12" s="79" customFormat="1" ht="14.25" x14ac:dyDescent="0.2">
      <c r="A42" s="80" t="s">
        <v>57</v>
      </c>
      <c r="B42" s="81" t="s">
        <v>106</v>
      </c>
      <c r="C42" s="81" t="s">
        <v>183</v>
      </c>
      <c r="D42" s="81" t="s">
        <v>100</v>
      </c>
      <c r="E42" s="81" t="s">
        <v>24</v>
      </c>
      <c r="F42" s="81" t="s">
        <v>74</v>
      </c>
      <c r="G42" s="81" t="s">
        <v>34</v>
      </c>
      <c r="H42" s="82"/>
      <c r="I42" s="83">
        <v>25</v>
      </c>
      <c r="J42" s="82"/>
      <c r="K42" s="82">
        <f t="shared" si="0"/>
        <v>25</v>
      </c>
      <c r="L42" s="84"/>
    </row>
    <row r="43" spans="1:12" s="79" customFormat="1" ht="24" x14ac:dyDescent="0.2">
      <c r="A43" s="80" t="s">
        <v>184</v>
      </c>
      <c r="B43" s="81" t="s">
        <v>106</v>
      </c>
      <c r="C43" s="81" t="s">
        <v>183</v>
      </c>
      <c r="D43" s="81" t="s">
        <v>100</v>
      </c>
      <c r="E43" s="81" t="s">
        <v>24</v>
      </c>
      <c r="F43" s="81" t="s">
        <v>129</v>
      </c>
      <c r="G43" s="81" t="s">
        <v>34</v>
      </c>
      <c r="H43" s="82"/>
      <c r="I43" s="83">
        <v>25</v>
      </c>
      <c r="J43" s="82"/>
      <c r="K43" s="82">
        <f t="shared" si="0"/>
        <v>25</v>
      </c>
      <c r="L43" s="84"/>
    </row>
    <row r="44" spans="1:12" s="57" customFormat="1" x14ac:dyDescent="0.25">
      <c r="A44" s="52" t="s">
        <v>120</v>
      </c>
      <c r="B44" s="53" t="s">
        <v>106</v>
      </c>
      <c r="C44" s="53" t="s">
        <v>183</v>
      </c>
      <c r="D44" s="53" t="s">
        <v>100</v>
      </c>
      <c r="E44" s="53" t="s">
        <v>24</v>
      </c>
      <c r="F44" s="53" t="s">
        <v>129</v>
      </c>
      <c r="G44" s="53" t="s">
        <v>43</v>
      </c>
      <c r="H44" s="54"/>
      <c r="I44" s="55">
        <v>25</v>
      </c>
      <c r="J44" s="54"/>
      <c r="K44" s="82">
        <f t="shared" si="0"/>
        <v>25</v>
      </c>
      <c r="L44" s="56"/>
    </row>
    <row r="45" spans="1:12" s="79" customFormat="1" ht="24" x14ac:dyDescent="0.2">
      <c r="A45" s="80" t="s">
        <v>185</v>
      </c>
      <c r="B45" s="81" t="s">
        <v>106</v>
      </c>
      <c r="C45" s="81" t="s">
        <v>186</v>
      </c>
      <c r="D45" s="81" t="s">
        <v>100</v>
      </c>
      <c r="E45" s="81" t="s">
        <v>187</v>
      </c>
      <c r="F45" s="81" t="s">
        <v>34</v>
      </c>
      <c r="G45" s="81" t="s">
        <v>34</v>
      </c>
      <c r="H45" s="82"/>
      <c r="I45" s="83">
        <v>2</v>
      </c>
      <c r="J45" s="82"/>
      <c r="K45" s="82">
        <f t="shared" si="0"/>
        <v>2</v>
      </c>
      <c r="L45" s="84"/>
    </row>
    <row r="46" spans="1:12" s="79" customFormat="1" ht="14.25" x14ac:dyDescent="0.2">
      <c r="A46" s="80" t="s">
        <v>57</v>
      </c>
      <c r="B46" s="81" t="s">
        <v>106</v>
      </c>
      <c r="C46" s="81" t="s">
        <v>186</v>
      </c>
      <c r="D46" s="81" t="s">
        <v>100</v>
      </c>
      <c r="E46" s="81" t="s">
        <v>187</v>
      </c>
      <c r="F46" s="81" t="s">
        <v>74</v>
      </c>
      <c r="G46" s="81" t="s">
        <v>34</v>
      </c>
      <c r="H46" s="82"/>
      <c r="I46" s="83">
        <v>2</v>
      </c>
      <c r="J46" s="82"/>
      <c r="K46" s="82">
        <f t="shared" si="0"/>
        <v>2</v>
      </c>
      <c r="L46" s="84"/>
    </row>
    <row r="47" spans="1:12" s="79" customFormat="1" ht="14.25" x14ac:dyDescent="0.2">
      <c r="A47" s="80" t="s">
        <v>188</v>
      </c>
      <c r="B47" s="81" t="s">
        <v>106</v>
      </c>
      <c r="C47" s="81" t="s">
        <v>186</v>
      </c>
      <c r="D47" s="81" t="s">
        <v>100</v>
      </c>
      <c r="E47" s="81" t="s">
        <v>187</v>
      </c>
      <c r="F47" s="81" t="s">
        <v>189</v>
      </c>
      <c r="G47" s="81" t="s">
        <v>34</v>
      </c>
      <c r="H47" s="82"/>
      <c r="I47" s="83">
        <v>2</v>
      </c>
      <c r="J47" s="82"/>
      <c r="K47" s="82">
        <f t="shared" si="0"/>
        <v>2</v>
      </c>
      <c r="L47" s="84"/>
    </row>
    <row r="48" spans="1:12" s="57" customFormat="1" x14ac:dyDescent="0.25">
      <c r="A48" s="52" t="s">
        <v>120</v>
      </c>
      <c r="B48" s="53" t="s">
        <v>106</v>
      </c>
      <c r="C48" s="53" t="s">
        <v>186</v>
      </c>
      <c r="D48" s="53" t="s">
        <v>100</v>
      </c>
      <c r="E48" s="53" t="s">
        <v>187</v>
      </c>
      <c r="F48" s="53" t="s">
        <v>189</v>
      </c>
      <c r="G48" s="53" t="s">
        <v>43</v>
      </c>
      <c r="H48" s="54"/>
      <c r="I48" s="55">
        <v>2</v>
      </c>
      <c r="J48" s="54"/>
      <c r="K48" s="82">
        <f t="shared" si="0"/>
        <v>2</v>
      </c>
      <c r="L48" s="56"/>
    </row>
    <row r="49" spans="1:12" s="79" customFormat="1" ht="14.25" x14ac:dyDescent="0.2">
      <c r="A49" s="80" t="s">
        <v>101</v>
      </c>
      <c r="B49" s="81" t="s">
        <v>106</v>
      </c>
      <c r="C49" s="81" t="s">
        <v>190</v>
      </c>
      <c r="D49" s="81" t="s">
        <v>97</v>
      </c>
      <c r="E49" s="81"/>
      <c r="F49" s="81" t="s">
        <v>34</v>
      </c>
      <c r="G49" s="81" t="s">
        <v>34</v>
      </c>
      <c r="H49" s="82"/>
      <c r="I49" s="83">
        <v>940.92124999999999</v>
      </c>
      <c r="J49" s="82"/>
      <c r="K49" s="82">
        <f t="shared" si="0"/>
        <v>940.92124999999999</v>
      </c>
      <c r="L49" s="84"/>
    </row>
    <row r="50" spans="1:12" s="79" customFormat="1" ht="14.25" x14ac:dyDescent="0.2">
      <c r="A50" s="80" t="s">
        <v>121</v>
      </c>
      <c r="B50" s="81" t="s">
        <v>106</v>
      </c>
      <c r="C50" s="81" t="s">
        <v>191</v>
      </c>
      <c r="D50" s="81" t="s">
        <v>97</v>
      </c>
      <c r="E50" s="81" t="s">
        <v>102</v>
      </c>
      <c r="F50" s="81" t="s">
        <v>34</v>
      </c>
      <c r="G50" s="81" t="s">
        <v>34</v>
      </c>
      <c r="H50" s="82"/>
      <c r="I50" s="83">
        <v>940.92124999999999</v>
      </c>
      <c r="J50" s="82"/>
      <c r="K50" s="82">
        <f t="shared" si="0"/>
        <v>940.92124999999999</v>
      </c>
      <c r="L50" s="84"/>
    </row>
    <row r="51" spans="1:12" s="79" customFormat="1" ht="14.25" x14ac:dyDescent="0.2">
      <c r="A51" s="80" t="s">
        <v>57</v>
      </c>
      <c r="B51" s="81" t="s">
        <v>106</v>
      </c>
      <c r="C51" s="81" t="s">
        <v>191</v>
      </c>
      <c r="D51" s="81" t="s">
        <v>97</v>
      </c>
      <c r="E51" s="81" t="s">
        <v>102</v>
      </c>
      <c r="F51" s="81" t="s">
        <v>74</v>
      </c>
      <c r="G51" s="81" t="s">
        <v>34</v>
      </c>
      <c r="H51" s="82"/>
      <c r="I51" s="83">
        <v>940.92124999999999</v>
      </c>
      <c r="J51" s="82"/>
      <c r="K51" s="82">
        <f t="shared" si="0"/>
        <v>940.92124999999999</v>
      </c>
      <c r="L51" s="84"/>
    </row>
    <row r="52" spans="1:12" s="79" customFormat="1" ht="24" x14ac:dyDescent="0.2">
      <c r="A52" s="80" t="s">
        <v>60</v>
      </c>
      <c r="B52" s="81" t="s">
        <v>106</v>
      </c>
      <c r="C52" s="81" t="s">
        <v>191</v>
      </c>
      <c r="D52" s="81" t="s">
        <v>97</v>
      </c>
      <c r="E52" s="81" t="s">
        <v>102</v>
      </c>
      <c r="F52" s="81" t="s">
        <v>82</v>
      </c>
      <c r="G52" s="81" t="s">
        <v>34</v>
      </c>
      <c r="H52" s="82"/>
      <c r="I52" s="83">
        <v>867.47014999999999</v>
      </c>
      <c r="J52" s="82"/>
      <c r="K52" s="82">
        <f t="shared" si="0"/>
        <v>867.47014999999999</v>
      </c>
      <c r="L52" s="84"/>
    </row>
    <row r="53" spans="1:12" s="57" customFormat="1" x14ac:dyDescent="0.25">
      <c r="A53" s="52" t="s">
        <v>120</v>
      </c>
      <c r="B53" s="53" t="s">
        <v>106</v>
      </c>
      <c r="C53" s="53" t="s">
        <v>191</v>
      </c>
      <c r="D53" s="53" t="s">
        <v>97</v>
      </c>
      <c r="E53" s="53" t="s">
        <v>102</v>
      </c>
      <c r="F53" s="53" t="s">
        <v>82</v>
      </c>
      <c r="G53" s="53" t="s">
        <v>43</v>
      </c>
      <c r="H53" s="54"/>
      <c r="I53" s="55">
        <v>867.47014999999999</v>
      </c>
      <c r="J53" s="54"/>
      <c r="K53" s="82">
        <f t="shared" si="0"/>
        <v>867.47014999999999</v>
      </c>
      <c r="L53" s="56"/>
    </row>
    <row r="54" spans="1:12" s="79" customFormat="1" ht="14.25" x14ac:dyDescent="0.2">
      <c r="A54" s="80" t="s">
        <v>83</v>
      </c>
      <c r="B54" s="81" t="s">
        <v>106</v>
      </c>
      <c r="C54" s="81" t="s">
        <v>191</v>
      </c>
      <c r="D54" s="81" t="s">
        <v>97</v>
      </c>
      <c r="E54" s="81" t="s">
        <v>102</v>
      </c>
      <c r="F54" s="81" t="s">
        <v>84</v>
      </c>
      <c r="G54" s="81" t="s">
        <v>34</v>
      </c>
      <c r="H54" s="82"/>
      <c r="I54" s="83">
        <v>73.451099999999997</v>
      </c>
      <c r="J54" s="82"/>
      <c r="K54" s="82">
        <f t="shared" si="0"/>
        <v>73.451099999999997</v>
      </c>
      <c r="L54" s="84"/>
    </row>
    <row r="55" spans="1:12" s="57" customFormat="1" x14ac:dyDescent="0.25">
      <c r="A55" s="52" t="s">
        <v>120</v>
      </c>
      <c r="B55" s="53" t="s">
        <v>106</v>
      </c>
      <c r="C55" s="53" t="s">
        <v>191</v>
      </c>
      <c r="D55" s="53" t="s">
        <v>97</v>
      </c>
      <c r="E55" s="53" t="s">
        <v>102</v>
      </c>
      <c r="F55" s="53" t="s">
        <v>84</v>
      </c>
      <c r="G55" s="53" t="s">
        <v>43</v>
      </c>
      <c r="H55" s="54"/>
      <c r="I55" s="55">
        <v>73.451099999999997</v>
      </c>
      <c r="J55" s="54"/>
      <c r="K55" s="82">
        <f t="shared" si="0"/>
        <v>73.451099999999997</v>
      </c>
      <c r="L55" s="56"/>
    </row>
    <row r="56" spans="1:12" s="79" customFormat="1" ht="14.25" x14ac:dyDescent="0.2">
      <c r="A56" s="80" t="s">
        <v>130</v>
      </c>
      <c r="B56" s="81" t="s">
        <v>106</v>
      </c>
      <c r="C56" s="81" t="s">
        <v>192</v>
      </c>
      <c r="D56" s="81" t="s">
        <v>131</v>
      </c>
      <c r="E56" s="81"/>
      <c r="F56" s="81" t="s">
        <v>34</v>
      </c>
      <c r="G56" s="81" t="s">
        <v>34</v>
      </c>
      <c r="H56" s="82"/>
      <c r="I56" s="83">
        <v>117.3</v>
      </c>
      <c r="J56" s="82"/>
      <c r="K56" s="82">
        <f t="shared" si="0"/>
        <v>117.3</v>
      </c>
      <c r="L56" s="84"/>
    </row>
    <row r="57" spans="1:12" s="79" customFormat="1" ht="14.25" x14ac:dyDescent="0.2">
      <c r="A57" s="80" t="s">
        <v>132</v>
      </c>
      <c r="B57" s="81" t="s">
        <v>106</v>
      </c>
      <c r="C57" s="81" t="s">
        <v>193</v>
      </c>
      <c r="D57" s="81" t="s">
        <v>131</v>
      </c>
      <c r="E57" s="81" t="s">
        <v>100</v>
      </c>
      <c r="F57" s="81" t="s">
        <v>34</v>
      </c>
      <c r="G57" s="81" t="s">
        <v>34</v>
      </c>
      <c r="H57" s="82"/>
      <c r="I57" s="83">
        <v>117.3</v>
      </c>
      <c r="J57" s="82"/>
      <c r="K57" s="82">
        <f t="shared" si="0"/>
        <v>117.3</v>
      </c>
      <c r="L57" s="84"/>
    </row>
    <row r="58" spans="1:12" s="79" customFormat="1" ht="14.25" x14ac:dyDescent="0.2">
      <c r="A58" s="80" t="s">
        <v>57</v>
      </c>
      <c r="B58" s="81" t="s">
        <v>106</v>
      </c>
      <c r="C58" s="81" t="s">
        <v>193</v>
      </c>
      <c r="D58" s="81" t="s">
        <v>131</v>
      </c>
      <c r="E58" s="81" t="s">
        <v>100</v>
      </c>
      <c r="F58" s="81" t="s">
        <v>74</v>
      </c>
      <c r="G58" s="81" t="s">
        <v>34</v>
      </c>
      <c r="H58" s="82"/>
      <c r="I58" s="83">
        <v>117.3</v>
      </c>
      <c r="J58" s="82"/>
      <c r="K58" s="82">
        <f t="shared" si="0"/>
        <v>117.3</v>
      </c>
      <c r="L58" s="84"/>
    </row>
    <row r="59" spans="1:12" s="79" customFormat="1" ht="24" x14ac:dyDescent="0.2">
      <c r="A59" s="80" t="s">
        <v>133</v>
      </c>
      <c r="B59" s="81" t="s">
        <v>106</v>
      </c>
      <c r="C59" s="81" t="s">
        <v>193</v>
      </c>
      <c r="D59" s="81" t="s">
        <v>131</v>
      </c>
      <c r="E59" s="81" t="s">
        <v>100</v>
      </c>
      <c r="F59" s="81" t="s">
        <v>134</v>
      </c>
      <c r="G59" s="81" t="s">
        <v>34</v>
      </c>
      <c r="H59" s="82"/>
      <c r="I59" s="83">
        <v>7</v>
      </c>
      <c r="J59" s="82">
        <v>-5</v>
      </c>
      <c r="K59" s="82">
        <f t="shared" si="0"/>
        <v>2</v>
      </c>
      <c r="L59" s="84"/>
    </row>
    <row r="60" spans="1:12" s="57" customFormat="1" x14ac:dyDescent="0.25">
      <c r="A60" s="52" t="s">
        <v>120</v>
      </c>
      <c r="B60" s="53" t="s">
        <v>106</v>
      </c>
      <c r="C60" s="53" t="s">
        <v>193</v>
      </c>
      <c r="D60" s="53" t="s">
        <v>131</v>
      </c>
      <c r="E60" s="53" t="s">
        <v>100</v>
      </c>
      <c r="F60" s="53" t="s">
        <v>134</v>
      </c>
      <c r="G60" s="53" t="s">
        <v>43</v>
      </c>
      <c r="H60" s="54"/>
      <c r="I60" s="55">
        <v>7</v>
      </c>
      <c r="J60" s="54">
        <v>-5</v>
      </c>
      <c r="K60" s="82">
        <f t="shared" si="0"/>
        <v>2</v>
      </c>
      <c r="L60" s="56"/>
    </row>
    <row r="61" spans="1:12" s="79" customFormat="1" ht="14.25" x14ac:dyDescent="0.2">
      <c r="A61" s="80" t="s">
        <v>135</v>
      </c>
      <c r="B61" s="81" t="s">
        <v>106</v>
      </c>
      <c r="C61" s="81" t="s">
        <v>193</v>
      </c>
      <c r="D61" s="81" t="s">
        <v>131</v>
      </c>
      <c r="E61" s="81" t="s">
        <v>100</v>
      </c>
      <c r="F61" s="81" t="s">
        <v>136</v>
      </c>
      <c r="G61" s="81" t="s">
        <v>34</v>
      </c>
      <c r="H61" s="82"/>
      <c r="I61" s="83">
        <v>110.3</v>
      </c>
      <c r="J61" s="82">
        <v>-10</v>
      </c>
      <c r="K61" s="82">
        <f t="shared" si="0"/>
        <v>100.3</v>
      </c>
      <c r="L61" s="84"/>
    </row>
    <row r="62" spans="1:12" s="57" customFormat="1" x14ac:dyDescent="0.25">
      <c r="A62" s="52" t="s">
        <v>120</v>
      </c>
      <c r="B62" s="53" t="s">
        <v>106</v>
      </c>
      <c r="C62" s="53" t="s">
        <v>193</v>
      </c>
      <c r="D62" s="53" t="s">
        <v>131</v>
      </c>
      <c r="E62" s="53" t="s">
        <v>100</v>
      </c>
      <c r="F62" s="53" t="s">
        <v>136</v>
      </c>
      <c r="G62" s="53" t="s">
        <v>43</v>
      </c>
      <c r="H62" s="54"/>
      <c r="I62" s="55">
        <v>110.3</v>
      </c>
      <c r="J62" s="54">
        <v>-10</v>
      </c>
      <c r="K62" s="82">
        <f t="shared" si="0"/>
        <v>100.3</v>
      </c>
      <c r="L62" s="56"/>
    </row>
    <row r="63" spans="1:12" x14ac:dyDescent="0.25">
      <c r="A63" s="93" t="s">
        <v>35</v>
      </c>
      <c r="B63" s="93"/>
      <c r="C63" s="93"/>
      <c r="D63" s="93"/>
      <c r="E63" s="93"/>
      <c r="F63" s="93"/>
      <c r="G63" s="93"/>
      <c r="H63" s="85">
        <f>H14</f>
        <v>0</v>
      </c>
      <c r="I63" s="85">
        <f>I14</f>
        <v>2288.4798700000001</v>
      </c>
      <c r="J63" s="85"/>
      <c r="K63" s="82">
        <v>2297</v>
      </c>
      <c r="L63" s="85">
        <f>L14</f>
        <v>0</v>
      </c>
    </row>
    <row r="64" spans="1:12" ht="15.75" customHeight="1" x14ac:dyDescent="0.25">
      <c r="A64" s="94" t="s">
        <v>194</v>
      </c>
      <c r="B64" s="94"/>
      <c r="C64" s="94"/>
      <c r="D64" s="94"/>
      <c r="E64" s="94"/>
      <c r="F64" s="94"/>
      <c r="G64" s="94"/>
      <c r="H64" s="86"/>
      <c r="I64" s="85"/>
      <c r="J64" s="86"/>
      <c r="K64" s="82">
        <f t="shared" si="0"/>
        <v>0</v>
      </c>
      <c r="L64" s="87" t="str">
        <f>IF(J64&lt;&gt;0,IF(I64&lt;&gt;0,ROUND(100*J64/I64,1),""),"")</f>
        <v/>
      </c>
    </row>
    <row r="65" spans="1:12" x14ac:dyDescent="0.25">
      <c r="A65" s="93" t="s">
        <v>36</v>
      </c>
      <c r="B65" s="93"/>
      <c r="C65" s="93"/>
      <c r="D65" s="93"/>
      <c r="E65" s="93"/>
      <c r="F65" s="93"/>
      <c r="G65" s="93"/>
      <c r="H65" s="85">
        <f>H63+H64</f>
        <v>0</v>
      </c>
      <c r="I65" s="85">
        <f>I63+I64</f>
        <v>2288.4798700000001</v>
      </c>
      <c r="J65" s="85"/>
      <c r="K65" s="82">
        <v>2297</v>
      </c>
      <c r="L65" s="87" t="str">
        <f>IF(J65&lt;&gt;0,IF(I65&lt;&gt;0,ROUND(100*J65/I65,1),""),"")</f>
        <v/>
      </c>
    </row>
    <row r="66" spans="1:12" x14ac:dyDescent="0.25">
      <c r="K66" s="82">
        <f t="shared" si="0"/>
        <v>0</v>
      </c>
    </row>
    <row r="68" spans="1:12" x14ac:dyDescent="0.25">
      <c r="H68" s="63"/>
      <c r="J68" s="63"/>
    </row>
  </sheetData>
  <mergeCells count="9">
    <mergeCell ref="A63:G63"/>
    <mergeCell ref="A64:G64"/>
    <mergeCell ref="A65:G65"/>
    <mergeCell ref="A2:L2"/>
    <mergeCell ref="A3:L3"/>
    <mergeCell ref="A4:L4"/>
    <mergeCell ref="A7:L7"/>
    <mergeCell ref="A8:L8"/>
    <mergeCell ref="A9:L9"/>
  </mergeCells>
  <pageMargins left="0.70866141732283472" right="0.70866141732283472" top="0.74803149606299213" bottom="0.74803149606299213" header="0.31496062992125984" footer="0.31496062992125984"/>
  <pageSetup paperSize="9" scale="67" fitToWidth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3"/>
  <sheetViews>
    <sheetView topLeftCell="A2" workbookViewId="0">
      <selection activeCell="A6" sqref="A6:K6"/>
    </sheetView>
  </sheetViews>
  <sheetFormatPr defaultRowHeight="12.75" x14ac:dyDescent="0.2"/>
  <cols>
    <col min="1" max="1" width="10.140625" style="26" bestFit="1" customWidth="1"/>
    <col min="2" max="2" width="3.28515625" style="26" customWidth="1"/>
    <col min="3" max="3" width="5.5703125" style="26" bestFit="1" customWidth="1"/>
    <col min="4" max="4" width="4.85546875" style="26" bestFit="1" customWidth="1"/>
    <col min="5" max="5" width="47.85546875" style="22" customWidth="1"/>
    <col min="6" max="7" width="14" style="22" customWidth="1"/>
    <col min="8" max="8" width="14" style="25" customWidth="1"/>
    <col min="9" max="10" width="14" style="25" hidden="1" customWidth="1"/>
    <col min="11" max="11" width="14" style="25" customWidth="1"/>
    <col min="12" max="12" width="14" style="22" hidden="1" customWidth="1"/>
    <col min="13" max="16384" width="9.140625" style="22"/>
  </cols>
  <sheetData>
    <row r="1" spans="1:12" ht="14.25" hidden="1" customHeight="1" x14ac:dyDescent="0.25">
      <c r="A1" s="15"/>
      <c r="B1" s="16"/>
      <c r="C1" s="16"/>
      <c r="D1" s="17"/>
      <c r="E1" s="18"/>
      <c r="F1" s="19"/>
      <c r="G1" s="19"/>
      <c r="H1" s="20"/>
      <c r="I1" s="20"/>
      <c r="J1" s="20"/>
      <c r="K1" s="21"/>
      <c r="L1" s="19"/>
    </row>
    <row r="2" spans="1:12" ht="15" x14ac:dyDescent="0.25">
      <c r="A2" s="104" t="s">
        <v>163</v>
      </c>
      <c r="B2" s="105"/>
      <c r="C2" s="105"/>
      <c r="D2" s="105"/>
      <c r="E2" s="105"/>
      <c r="F2" s="105"/>
      <c r="G2" s="105"/>
      <c r="H2" s="105"/>
      <c r="I2" s="105"/>
      <c r="J2" s="105"/>
      <c r="K2" s="105"/>
      <c r="L2" s="23"/>
    </row>
    <row r="3" spans="1:12" ht="15" x14ac:dyDescent="0.25">
      <c r="A3" s="106" t="s">
        <v>164</v>
      </c>
      <c r="B3" s="107"/>
      <c r="C3" s="107"/>
      <c r="D3" s="107"/>
      <c r="E3" s="107"/>
      <c r="F3" s="107"/>
      <c r="G3" s="107"/>
      <c r="H3" s="107"/>
      <c r="I3" s="107"/>
      <c r="J3" s="107"/>
      <c r="K3" s="107"/>
      <c r="L3" s="23"/>
    </row>
    <row r="4" spans="1:12" ht="15" x14ac:dyDescent="0.25">
      <c r="A4" s="106" t="s">
        <v>165</v>
      </c>
      <c r="B4" s="107"/>
      <c r="C4" s="107"/>
      <c r="D4" s="107"/>
      <c r="E4" s="107"/>
      <c r="F4" s="107"/>
      <c r="G4" s="107"/>
      <c r="H4" s="107"/>
      <c r="I4" s="107"/>
      <c r="J4" s="107"/>
      <c r="K4" s="107"/>
      <c r="L4" s="23"/>
    </row>
    <row r="5" spans="1:12" ht="15" x14ac:dyDescent="0.25">
      <c r="A5" s="106" t="s">
        <v>166</v>
      </c>
      <c r="B5" s="107"/>
      <c r="C5" s="107"/>
      <c r="D5" s="107"/>
      <c r="E5" s="107"/>
      <c r="F5" s="107"/>
      <c r="G5" s="107"/>
      <c r="H5" s="107"/>
      <c r="I5" s="107"/>
      <c r="J5" s="107"/>
      <c r="K5" s="107"/>
      <c r="L5" s="23"/>
    </row>
    <row r="6" spans="1:12" ht="15" x14ac:dyDescent="0.25">
      <c r="A6" s="106" t="s">
        <v>204</v>
      </c>
      <c r="B6" s="107"/>
      <c r="C6" s="107"/>
      <c r="D6" s="107"/>
      <c r="E6" s="107"/>
      <c r="F6" s="107"/>
      <c r="G6" s="107"/>
      <c r="H6" s="107"/>
      <c r="I6" s="107"/>
      <c r="J6" s="107"/>
      <c r="K6" s="107"/>
      <c r="L6" s="23"/>
    </row>
    <row r="7" spans="1:12" ht="16.5" customHeight="1" x14ac:dyDescent="0.25">
      <c r="A7" s="108"/>
      <c r="B7" s="108"/>
      <c r="C7" s="108"/>
      <c r="D7" s="108"/>
      <c r="E7" s="108"/>
      <c r="F7" s="108"/>
      <c r="G7" s="108"/>
      <c r="H7" s="108"/>
      <c r="I7" s="107"/>
      <c r="J7" s="107"/>
      <c r="K7" s="107"/>
      <c r="L7" s="25"/>
    </row>
    <row r="8" spans="1:12" ht="16.5" customHeight="1" x14ac:dyDescent="0.2">
      <c r="A8" s="100" t="s">
        <v>161</v>
      </c>
      <c r="B8" s="100"/>
      <c r="C8" s="100"/>
      <c r="D8" s="100"/>
      <c r="E8" s="100"/>
      <c r="F8" s="100"/>
      <c r="G8" s="100"/>
      <c r="H8" s="100"/>
      <c r="I8" s="24"/>
      <c r="J8" s="24"/>
      <c r="L8" s="25"/>
    </row>
    <row r="9" spans="1:12" ht="16.5" customHeight="1" x14ac:dyDescent="0.2">
      <c r="A9" s="100" t="s">
        <v>162</v>
      </c>
      <c r="B9" s="100"/>
      <c r="C9" s="100"/>
      <c r="D9" s="100"/>
      <c r="E9" s="100"/>
      <c r="F9" s="100"/>
      <c r="G9" s="100"/>
      <c r="H9" s="100"/>
      <c r="I9" s="24"/>
      <c r="J9" s="24"/>
      <c r="L9" s="25"/>
    </row>
    <row r="10" spans="1:12" x14ac:dyDescent="0.2">
      <c r="F10" s="27"/>
      <c r="G10" s="27"/>
      <c r="H10" s="28"/>
      <c r="I10" s="28"/>
      <c r="J10" s="28"/>
      <c r="K10" s="28"/>
      <c r="L10" s="27"/>
    </row>
    <row r="11" spans="1:12" ht="62.25" customHeight="1" x14ac:dyDescent="0.2">
      <c r="A11" s="101" t="s">
        <v>1</v>
      </c>
      <c r="B11" s="102"/>
      <c r="C11" s="102"/>
      <c r="D11" s="103"/>
      <c r="E11" s="29" t="s">
        <v>2</v>
      </c>
      <c r="F11" s="30" t="str">
        <f>CONCATENATE("Исполнение на ",RIGHT(F13,10))</f>
        <v>Исполнение на 01.04.2019</v>
      </c>
      <c r="G11" s="30" t="s">
        <v>160</v>
      </c>
      <c r="H11" s="31" t="s">
        <v>200</v>
      </c>
      <c r="I11" s="31"/>
      <c r="J11" s="31"/>
      <c r="K11" s="32" t="s">
        <v>159</v>
      </c>
      <c r="L11" s="30"/>
    </row>
    <row r="12" spans="1:12" s="36" customFormat="1" ht="53.25" hidden="1" customHeight="1" x14ac:dyDescent="0.2">
      <c r="A12" s="33" t="s">
        <v>3</v>
      </c>
      <c r="B12" s="33" t="s">
        <v>4</v>
      </c>
      <c r="C12" s="33" t="s">
        <v>5</v>
      </c>
      <c r="D12" s="33" t="s">
        <v>6</v>
      </c>
      <c r="E12" s="34" t="s">
        <v>123</v>
      </c>
      <c r="F12" s="34" t="s">
        <v>142</v>
      </c>
      <c r="G12" s="34" t="s">
        <v>143</v>
      </c>
      <c r="H12" s="35" t="s">
        <v>144</v>
      </c>
      <c r="I12" s="35" t="s">
        <v>145</v>
      </c>
      <c r="J12" s="35" t="s">
        <v>146</v>
      </c>
      <c r="K12" s="35" t="s">
        <v>147</v>
      </c>
      <c r="L12" s="34" t="s">
        <v>148</v>
      </c>
    </row>
    <row r="13" spans="1:12" s="40" customFormat="1" ht="67.5" hidden="1" customHeight="1" x14ac:dyDescent="0.2">
      <c r="A13" s="37" t="s">
        <v>1</v>
      </c>
      <c r="B13" s="37" t="s">
        <v>7</v>
      </c>
      <c r="C13" s="37" t="s">
        <v>8</v>
      </c>
      <c r="D13" s="37" t="s">
        <v>9</v>
      </c>
      <c r="E13" s="38" t="s">
        <v>124</v>
      </c>
      <c r="F13" s="38" t="s">
        <v>149</v>
      </c>
      <c r="G13" s="38" t="s">
        <v>150</v>
      </c>
      <c r="H13" s="39" t="s">
        <v>10</v>
      </c>
      <c r="I13" s="39" t="s">
        <v>151</v>
      </c>
      <c r="J13" s="39" t="s">
        <v>152</v>
      </c>
      <c r="K13" s="39" t="s">
        <v>141</v>
      </c>
      <c r="L13" s="38" t="s">
        <v>153</v>
      </c>
    </row>
    <row r="14" spans="1:12" s="48" customFormat="1" ht="17.25" hidden="1" customHeight="1" x14ac:dyDescent="0.2">
      <c r="A14" s="41" t="s">
        <v>11</v>
      </c>
      <c r="B14" s="42" t="s">
        <v>12</v>
      </c>
      <c r="C14" s="42" t="s">
        <v>13</v>
      </c>
      <c r="D14" s="43" t="s">
        <v>14</v>
      </c>
      <c r="E14" s="44"/>
      <c r="F14" s="45"/>
      <c r="G14" s="45">
        <v>2156</v>
      </c>
      <c r="H14" s="46">
        <v>487.83866</v>
      </c>
      <c r="I14" s="46">
        <v>2288.4798700000001</v>
      </c>
      <c r="J14" s="46">
        <v>469.37439999999998</v>
      </c>
      <c r="K14" s="47"/>
      <c r="L14" s="45"/>
    </row>
    <row r="15" spans="1:12" s="48" customFormat="1" ht="14.25" x14ac:dyDescent="0.2">
      <c r="A15" s="41" t="s">
        <v>15</v>
      </c>
      <c r="B15" s="42" t="s">
        <v>12</v>
      </c>
      <c r="C15" s="42" t="s">
        <v>13</v>
      </c>
      <c r="D15" s="43" t="s">
        <v>14</v>
      </c>
      <c r="E15" s="44" t="s">
        <v>16</v>
      </c>
      <c r="F15" s="45"/>
      <c r="G15" s="45">
        <v>159</v>
      </c>
      <c r="H15" s="46"/>
      <c r="I15" s="46">
        <v>2288.4798700000001</v>
      </c>
      <c r="J15" s="46">
        <v>469.37439999999998</v>
      </c>
      <c r="K15" s="46">
        <f>G15+H15</f>
        <v>159</v>
      </c>
      <c r="L15" s="45"/>
    </row>
    <row r="16" spans="1:12" s="48" customFormat="1" ht="14.25" x14ac:dyDescent="0.2">
      <c r="A16" s="41" t="s">
        <v>17</v>
      </c>
      <c r="B16" s="42" t="s">
        <v>12</v>
      </c>
      <c r="C16" s="42" t="s">
        <v>13</v>
      </c>
      <c r="D16" s="43" t="s">
        <v>14</v>
      </c>
      <c r="E16" s="44" t="s">
        <v>18</v>
      </c>
      <c r="F16" s="45"/>
      <c r="G16" s="45">
        <v>46</v>
      </c>
      <c r="H16" s="46"/>
      <c r="I16" s="46">
        <v>2288.4798700000001</v>
      </c>
      <c r="J16" s="46">
        <v>469.37439999999998</v>
      </c>
      <c r="K16" s="46">
        <f t="shared" ref="K16:K32" si="0">G16+H16</f>
        <v>46</v>
      </c>
      <c r="L16" s="45"/>
    </row>
    <row r="17" spans="1:12" ht="60.75" x14ac:dyDescent="0.25">
      <c r="A17" s="15" t="s">
        <v>55</v>
      </c>
      <c r="B17" s="16" t="s">
        <v>19</v>
      </c>
      <c r="C17" s="16" t="s">
        <v>13</v>
      </c>
      <c r="D17" s="17" t="s">
        <v>20</v>
      </c>
      <c r="E17" s="18" t="s">
        <v>125</v>
      </c>
      <c r="F17" s="19"/>
      <c r="G17" s="19">
        <v>46</v>
      </c>
      <c r="H17" s="20"/>
      <c r="I17" s="20"/>
      <c r="J17" s="20"/>
      <c r="K17" s="46">
        <f t="shared" si="0"/>
        <v>46</v>
      </c>
      <c r="L17" s="19"/>
    </row>
    <row r="18" spans="1:12" s="48" customFormat="1" ht="14.25" x14ac:dyDescent="0.2">
      <c r="A18" s="41" t="s">
        <v>21</v>
      </c>
      <c r="B18" s="42" t="s">
        <v>12</v>
      </c>
      <c r="C18" s="42" t="s">
        <v>13</v>
      </c>
      <c r="D18" s="43" t="s">
        <v>14</v>
      </c>
      <c r="E18" s="44" t="s">
        <v>22</v>
      </c>
      <c r="F18" s="45"/>
      <c r="G18" s="45">
        <v>113</v>
      </c>
      <c r="H18" s="46"/>
      <c r="I18" s="46">
        <v>2288.4798700000001</v>
      </c>
      <c r="J18" s="46">
        <v>469.37439999999998</v>
      </c>
      <c r="K18" s="46">
        <f t="shared" si="0"/>
        <v>113</v>
      </c>
      <c r="L18" s="45"/>
    </row>
    <row r="19" spans="1:12" ht="36.75" x14ac:dyDescent="0.25">
      <c r="A19" s="15" t="s">
        <v>23</v>
      </c>
      <c r="B19" s="16" t="s">
        <v>24</v>
      </c>
      <c r="C19" s="16" t="s">
        <v>13</v>
      </c>
      <c r="D19" s="17" t="s">
        <v>20</v>
      </c>
      <c r="E19" s="18" t="s">
        <v>67</v>
      </c>
      <c r="F19" s="19"/>
      <c r="G19" s="19">
        <v>5</v>
      </c>
      <c r="H19" s="20"/>
      <c r="I19" s="20"/>
      <c r="J19" s="20"/>
      <c r="K19" s="46">
        <f t="shared" si="0"/>
        <v>5</v>
      </c>
      <c r="L19" s="19"/>
    </row>
    <row r="20" spans="1:12" ht="24.75" x14ac:dyDescent="0.25">
      <c r="A20" s="15" t="s">
        <v>68</v>
      </c>
      <c r="B20" s="16" t="s">
        <v>24</v>
      </c>
      <c r="C20" s="16" t="s">
        <v>13</v>
      </c>
      <c r="D20" s="17" t="s">
        <v>20</v>
      </c>
      <c r="E20" s="18" t="s">
        <v>69</v>
      </c>
      <c r="F20" s="19"/>
      <c r="G20" s="19">
        <v>25</v>
      </c>
      <c r="H20" s="20"/>
      <c r="I20" s="20"/>
      <c r="J20" s="20"/>
      <c r="K20" s="46">
        <f t="shared" si="0"/>
        <v>25</v>
      </c>
      <c r="L20" s="19"/>
    </row>
    <row r="21" spans="1:12" ht="24.75" x14ac:dyDescent="0.25">
      <c r="A21" s="15" t="s">
        <v>70</v>
      </c>
      <c r="B21" s="16" t="s">
        <v>24</v>
      </c>
      <c r="C21" s="16" t="s">
        <v>13</v>
      </c>
      <c r="D21" s="17" t="s">
        <v>20</v>
      </c>
      <c r="E21" s="18" t="s">
        <v>71</v>
      </c>
      <c r="F21" s="19"/>
      <c r="G21" s="19">
        <v>83</v>
      </c>
      <c r="H21" s="20"/>
      <c r="I21" s="20"/>
      <c r="J21" s="20"/>
      <c r="K21" s="46">
        <f t="shared" si="0"/>
        <v>83</v>
      </c>
      <c r="L21" s="19"/>
    </row>
    <row r="22" spans="1:12" s="48" customFormat="1" ht="14.25" x14ac:dyDescent="0.2">
      <c r="A22" s="41" t="s">
        <v>25</v>
      </c>
      <c r="B22" s="42" t="s">
        <v>12</v>
      </c>
      <c r="C22" s="42" t="s">
        <v>13</v>
      </c>
      <c r="D22" s="43" t="s">
        <v>14</v>
      </c>
      <c r="E22" s="44" t="s">
        <v>26</v>
      </c>
      <c r="F22" s="45"/>
      <c r="G22" s="45">
        <v>1997</v>
      </c>
      <c r="H22" s="46">
        <f>H23</f>
        <v>8.5</v>
      </c>
      <c r="I22" s="46">
        <v>2288.4798700000001</v>
      </c>
      <c r="J22" s="46">
        <v>469.37439999999998</v>
      </c>
      <c r="K22" s="46">
        <f t="shared" si="0"/>
        <v>2005.5</v>
      </c>
      <c r="L22" s="45"/>
    </row>
    <row r="23" spans="1:12" s="48" customFormat="1" ht="24" x14ac:dyDescent="0.2">
      <c r="A23" s="41" t="s">
        <v>27</v>
      </c>
      <c r="B23" s="42" t="s">
        <v>12</v>
      </c>
      <c r="C23" s="42" t="s">
        <v>13</v>
      </c>
      <c r="D23" s="43" t="s">
        <v>14</v>
      </c>
      <c r="E23" s="44" t="s">
        <v>28</v>
      </c>
      <c r="F23" s="45"/>
      <c r="G23" s="45">
        <v>1997</v>
      </c>
      <c r="H23" s="46">
        <f>H24+H25+H26+H27+H28+H29</f>
        <v>8.5</v>
      </c>
      <c r="I23" s="46">
        <v>2288.4798700000001</v>
      </c>
      <c r="J23" s="46">
        <v>469.37439999999998</v>
      </c>
      <c r="K23" s="46">
        <f t="shared" si="0"/>
        <v>2005.5</v>
      </c>
      <c r="L23" s="45"/>
    </row>
    <row r="24" spans="1:12" ht="24.75" x14ac:dyDescent="0.25">
      <c r="A24" s="15" t="s">
        <v>113</v>
      </c>
      <c r="B24" s="16" t="s">
        <v>24</v>
      </c>
      <c r="C24" s="16" t="s">
        <v>13</v>
      </c>
      <c r="D24" s="17" t="s">
        <v>122</v>
      </c>
      <c r="E24" s="18" t="s">
        <v>116</v>
      </c>
      <c r="F24" s="19"/>
      <c r="G24" s="19">
        <v>991.9</v>
      </c>
      <c r="H24" s="20"/>
      <c r="I24" s="20"/>
      <c r="J24" s="20"/>
      <c r="K24" s="46">
        <f t="shared" si="0"/>
        <v>991.9</v>
      </c>
      <c r="L24" s="19"/>
    </row>
    <row r="25" spans="1:12" ht="24.75" x14ac:dyDescent="0.25">
      <c r="A25" s="15" t="s">
        <v>139</v>
      </c>
      <c r="B25" s="16" t="s">
        <v>24</v>
      </c>
      <c r="C25" s="16" t="s">
        <v>13</v>
      </c>
      <c r="D25" s="17" t="s">
        <v>122</v>
      </c>
      <c r="E25" s="18" t="s">
        <v>154</v>
      </c>
      <c r="F25" s="19"/>
      <c r="G25" s="19">
        <v>94</v>
      </c>
      <c r="H25" s="20">
        <v>5</v>
      </c>
      <c r="I25" s="20"/>
      <c r="J25" s="20"/>
      <c r="K25" s="46">
        <f t="shared" si="0"/>
        <v>99</v>
      </c>
      <c r="L25" s="19"/>
    </row>
    <row r="26" spans="1:12" ht="36.75" x14ac:dyDescent="0.25">
      <c r="A26" s="15" t="s">
        <v>114</v>
      </c>
      <c r="B26" s="16" t="s">
        <v>24</v>
      </c>
      <c r="C26" s="16" t="s">
        <v>13</v>
      </c>
      <c r="D26" s="17" t="s">
        <v>122</v>
      </c>
      <c r="E26" s="18" t="s">
        <v>126</v>
      </c>
      <c r="F26" s="19"/>
      <c r="G26" s="19">
        <v>91.8</v>
      </c>
      <c r="H26" s="20"/>
      <c r="I26" s="20"/>
      <c r="J26" s="20"/>
      <c r="K26" s="46">
        <f t="shared" si="0"/>
        <v>91.8</v>
      </c>
      <c r="L26" s="19"/>
    </row>
    <row r="27" spans="1:12" ht="60.75" x14ac:dyDescent="0.25">
      <c r="A27" s="15" t="s">
        <v>115</v>
      </c>
      <c r="B27" s="16" t="s">
        <v>24</v>
      </c>
      <c r="C27" s="16" t="s">
        <v>13</v>
      </c>
      <c r="D27" s="17" t="s">
        <v>122</v>
      </c>
      <c r="E27" s="18" t="s">
        <v>72</v>
      </c>
      <c r="F27" s="19"/>
      <c r="G27" s="19">
        <v>817.3</v>
      </c>
      <c r="H27" s="20"/>
      <c r="I27" s="20"/>
      <c r="J27" s="20"/>
      <c r="K27" s="46">
        <f t="shared" si="0"/>
        <v>817.3</v>
      </c>
      <c r="L27" s="19"/>
    </row>
    <row r="28" spans="1:12" ht="24.75" x14ac:dyDescent="0.25">
      <c r="A28" s="15" t="s">
        <v>155</v>
      </c>
      <c r="B28" s="16" t="s">
        <v>24</v>
      </c>
      <c r="C28" s="16" t="s">
        <v>13</v>
      </c>
      <c r="D28" s="17" t="s">
        <v>122</v>
      </c>
      <c r="E28" s="18" t="s">
        <v>201</v>
      </c>
      <c r="F28" s="19"/>
      <c r="G28" s="19">
        <v>2</v>
      </c>
      <c r="H28" s="20">
        <v>3.5</v>
      </c>
      <c r="I28" s="20"/>
      <c r="J28" s="20"/>
      <c r="K28" s="46">
        <f t="shared" si="0"/>
        <v>5.5</v>
      </c>
      <c r="L28" s="19"/>
    </row>
    <row r="29" spans="1:12" s="48" customFormat="1" ht="84" x14ac:dyDescent="0.2">
      <c r="A29" s="41" t="s">
        <v>156</v>
      </c>
      <c r="B29" s="42" t="s">
        <v>12</v>
      </c>
      <c r="C29" s="42" t="s">
        <v>13</v>
      </c>
      <c r="D29" s="43" t="s">
        <v>14</v>
      </c>
      <c r="E29" s="44" t="s">
        <v>157</v>
      </c>
      <c r="F29" s="45"/>
      <c r="G29" s="45"/>
      <c r="H29" s="46"/>
      <c r="I29" s="46">
        <v>2288.4798700000001</v>
      </c>
      <c r="J29" s="46">
        <v>469.37439999999998</v>
      </c>
      <c r="K29" s="46">
        <f t="shared" si="0"/>
        <v>0</v>
      </c>
      <c r="L29" s="45"/>
    </row>
    <row r="30" spans="1:12" ht="15" x14ac:dyDescent="0.25">
      <c r="A30" s="15" t="s">
        <v>158</v>
      </c>
      <c r="B30" s="16" t="s">
        <v>24</v>
      </c>
      <c r="C30" s="16" t="s">
        <v>13</v>
      </c>
      <c r="D30" s="17" t="s">
        <v>122</v>
      </c>
      <c r="E30" s="18"/>
      <c r="F30" s="19"/>
      <c r="G30" s="19"/>
      <c r="H30" s="20"/>
      <c r="I30" s="20"/>
      <c r="J30" s="20"/>
      <c r="K30" s="46">
        <f t="shared" si="0"/>
        <v>0</v>
      </c>
      <c r="L30" s="19"/>
    </row>
    <row r="31" spans="1:12" ht="15.75" x14ac:dyDescent="0.25">
      <c r="A31" s="49"/>
      <c r="B31" s="49"/>
      <c r="C31" s="49"/>
      <c r="D31" s="49"/>
      <c r="E31" s="50" t="s">
        <v>29</v>
      </c>
      <c r="F31" s="51">
        <f>F14</f>
        <v>0</v>
      </c>
      <c r="G31" s="51">
        <f>G14</f>
        <v>2156</v>
      </c>
      <c r="H31" s="51"/>
      <c r="I31" s="51">
        <f>I14</f>
        <v>2288.4798700000001</v>
      </c>
      <c r="J31" s="51">
        <f>J14</f>
        <v>469.37439999999998</v>
      </c>
      <c r="K31" s="46">
        <f>K22+K15</f>
        <v>2164.5</v>
      </c>
      <c r="L31" s="51"/>
    </row>
    <row r="32" spans="1:12" ht="15.75" x14ac:dyDescent="0.25">
      <c r="A32" s="49"/>
      <c r="B32" s="49"/>
      <c r="C32" s="49"/>
      <c r="D32" s="49"/>
      <c r="E32" s="50" t="s">
        <v>30</v>
      </c>
      <c r="F32" s="51">
        <f>F33-F31</f>
        <v>0</v>
      </c>
      <c r="G32" s="51">
        <f>G33-G31</f>
        <v>132.47987000000012</v>
      </c>
      <c r="H32" s="51"/>
      <c r="I32" s="51"/>
      <c r="J32" s="51"/>
      <c r="K32" s="46">
        <f t="shared" si="0"/>
        <v>132.47987000000012</v>
      </c>
      <c r="L32" s="51"/>
    </row>
    <row r="33" spans="1:12" ht="15.75" x14ac:dyDescent="0.25">
      <c r="A33" s="49"/>
      <c r="B33" s="49"/>
      <c r="C33" s="49"/>
      <c r="D33" s="49"/>
      <c r="E33" s="50" t="s">
        <v>31</v>
      </c>
      <c r="F33" s="51">
        <f>L14</f>
        <v>0</v>
      </c>
      <c r="G33" s="51">
        <f>I14</f>
        <v>2288.4798700000001</v>
      </c>
      <c r="H33" s="51"/>
      <c r="I33" s="51"/>
      <c r="J33" s="51"/>
      <c r="K33" s="46">
        <v>2297</v>
      </c>
      <c r="L33" s="51"/>
    </row>
  </sheetData>
  <mergeCells count="9">
    <mergeCell ref="A8:H8"/>
    <mergeCell ref="A9:H9"/>
    <mergeCell ref="A11:D11"/>
    <mergeCell ref="A2:K2"/>
    <mergeCell ref="A3:K3"/>
    <mergeCell ref="A4:K4"/>
    <mergeCell ref="A5:K5"/>
    <mergeCell ref="A6:K6"/>
    <mergeCell ref="A7:K7"/>
  </mergeCells>
  <pageMargins left="0.59055118110236227" right="0.19685039370078741" top="0.39370078740157483" bottom="0.59055118110236227" header="0" footer="0"/>
  <pageSetup paperSize="9" scale="64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19"/>
  <sheetViews>
    <sheetView view="pageBreakPreview" zoomScaleNormal="100" zoomScaleSheetLayoutView="100" workbookViewId="0">
      <selection activeCell="B5" sqref="B5:E5"/>
    </sheetView>
  </sheetViews>
  <sheetFormatPr defaultColWidth="9.140625" defaultRowHeight="15" x14ac:dyDescent="0.25"/>
  <cols>
    <col min="1" max="1" width="26" style="1" customWidth="1"/>
    <col min="2" max="2" width="35.7109375" style="1" customWidth="1"/>
    <col min="3" max="3" width="13.140625" style="1" customWidth="1"/>
    <col min="4" max="4" width="9" style="1" hidden="1" customWidth="1"/>
    <col min="5" max="8" width="9.140625" style="1" hidden="1" customWidth="1"/>
    <col min="9" max="16384" width="9.140625" style="1"/>
  </cols>
  <sheetData>
    <row r="2" spans="1:8" x14ac:dyDescent="0.25">
      <c r="B2" s="112" t="s">
        <v>73</v>
      </c>
      <c r="C2" s="112"/>
      <c r="D2" s="112"/>
      <c r="E2" s="112"/>
    </row>
    <row r="3" spans="1:8" x14ac:dyDescent="0.25">
      <c r="B3" s="112" t="s">
        <v>47</v>
      </c>
      <c r="C3" s="112"/>
      <c r="D3" s="112"/>
      <c r="E3" s="112"/>
    </row>
    <row r="4" spans="1:8" x14ac:dyDescent="0.25">
      <c r="B4" s="112" t="s">
        <v>104</v>
      </c>
      <c r="C4" s="112"/>
      <c r="D4" s="112"/>
      <c r="E4" s="112"/>
    </row>
    <row r="5" spans="1:8" x14ac:dyDescent="0.25">
      <c r="B5" s="112" t="s">
        <v>204</v>
      </c>
      <c r="C5" s="112"/>
      <c r="D5" s="112"/>
      <c r="E5" s="112"/>
    </row>
    <row r="8" spans="1:8" ht="33" customHeight="1" x14ac:dyDescent="0.25">
      <c r="A8" s="113" t="s">
        <v>137</v>
      </c>
      <c r="B8" s="113"/>
      <c r="C8" s="113"/>
      <c r="D8" s="113"/>
      <c r="E8" s="113"/>
      <c r="F8" s="113"/>
      <c r="G8" s="113"/>
    </row>
    <row r="10" spans="1:8" x14ac:dyDescent="0.25">
      <c r="C10" s="114"/>
      <c r="D10" s="114"/>
      <c r="E10" s="114"/>
      <c r="F10" s="114"/>
      <c r="G10" s="114"/>
      <c r="H10" s="114"/>
    </row>
    <row r="11" spans="1:8" x14ac:dyDescent="0.25">
      <c r="C11" s="1" t="s">
        <v>46</v>
      </c>
    </row>
    <row r="12" spans="1:8" x14ac:dyDescent="0.25">
      <c r="A12" s="109" t="s">
        <v>48</v>
      </c>
      <c r="B12" s="110" t="s">
        <v>2</v>
      </c>
      <c r="C12" s="111" t="s">
        <v>117</v>
      </c>
      <c r="D12" s="5"/>
      <c r="E12" s="5"/>
      <c r="F12" s="5"/>
      <c r="G12" s="5"/>
      <c r="H12" s="6"/>
    </row>
    <row r="13" spans="1:8" x14ac:dyDescent="0.25">
      <c r="A13" s="109"/>
      <c r="B13" s="110"/>
      <c r="C13" s="111"/>
      <c r="D13" s="7"/>
      <c r="E13" s="4"/>
      <c r="F13" s="4"/>
      <c r="G13" s="4"/>
      <c r="H13" s="4"/>
    </row>
    <row r="14" spans="1:8" ht="45" x14ac:dyDescent="0.25">
      <c r="A14" s="2" t="s">
        <v>107</v>
      </c>
      <c r="B14" s="3" t="s">
        <v>49</v>
      </c>
      <c r="C14" s="2">
        <v>0</v>
      </c>
      <c r="D14" s="2"/>
      <c r="E14" s="2"/>
      <c r="F14" s="2"/>
      <c r="G14" s="2"/>
      <c r="H14" s="2"/>
    </row>
    <row r="15" spans="1:8" ht="30" x14ac:dyDescent="0.25">
      <c r="A15" s="2" t="s">
        <v>108</v>
      </c>
      <c r="B15" s="3" t="s">
        <v>50</v>
      </c>
      <c r="C15" s="2">
        <v>132.5</v>
      </c>
      <c r="D15" s="2"/>
      <c r="E15" s="2"/>
      <c r="F15" s="2"/>
      <c r="G15" s="2"/>
      <c r="H15" s="2"/>
    </row>
    <row r="16" spans="1:8" ht="30" x14ac:dyDescent="0.25">
      <c r="A16" s="2" t="s">
        <v>109</v>
      </c>
      <c r="B16" s="3" t="s">
        <v>51</v>
      </c>
      <c r="C16" s="2">
        <v>-2164.5</v>
      </c>
      <c r="D16" s="2"/>
      <c r="E16" s="2"/>
      <c r="F16" s="2"/>
      <c r="G16" s="2"/>
      <c r="H16" s="2"/>
    </row>
    <row r="17" spans="1:8" ht="45" x14ac:dyDescent="0.25">
      <c r="A17" s="2" t="s">
        <v>110</v>
      </c>
      <c r="B17" s="3" t="s">
        <v>52</v>
      </c>
      <c r="C17" s="2">
        <v>2297</v>
      </c>
      <c r="D17" s="2"/>
      <c r="E17" s="2"/>
      <c r="F17" s="2"/>
      <c r="G17" s="2"/>
      <c r="H17" s="2"/>
    </row>
    <row r="18" spans="1:8" ht="45" x14ac:dyDescent="0.25">
      <c r="A18" s="2" t="s">
        <v>111</v>
      </c>
      <c r="B18" s="3" t="s">
        <v>53</v>
      </c>
      <c r="C18" s="2">
        <v>0</v>
      </c>
      <c r="D18" s="2"/>
      <c r="E18" s="2"/>
      <c r="F18" s="2"/>
      <c r="G18" s="2"/>
      <c r="H18" s="2"/>
    </row>
    <row r="19" spans="1:8" ht="45" x14ac:dyDescent="0.25">
      <c r="A19" s="2" t="s">
        <v>112</v>
      </c>
      <c r="B19" s="3" t="s">
        <v>54</v>
      </c>
      <c r="C19" s="2">
        <v>0</v>
      </c>
      <c r="D19" s="2"/>
      <c r="E19" s="2"/>
      <c r="F19" s="2"/>
      <c r="G19" s="2"/>
      <c r="H19" s="2"/>
    </row>
  </sheetData>
  <mergeCells count="9">
    <mergeCell ref="A12:A13"/>
    <mergeCell ref="B12:B13"/>
    <mergeCell ref="C12:C13"/>
    <mergeCell ref="B2:E2"/>
    <mergeCell ref="B3:E3"/>
    <mergeCell ref="B4:E4"/>
    <mergeCell ref="B5:E5"/>
    <mergeCell ref="A8:G8"/>
    <mergeCell ref="C10:H10"/>
  </mergeCells>
  <phoneticPr fontId="15" type="noConversion"/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"/>
  <sheetViews>
    <sheetView tabSelected="1" view="pageBreakPreview" zoomScaleNormal="100" zoomScaleSheetLayoutView="100" workbookViewId="0">
      <selection activeCell="D2" sqref="D2"/>
    </sheetView>
  </sheetViews>
  <sheetFormatPr defaultRowHeight="15" x14ac:dyDescent="0.25"/>
  <cols>
    <col min="1" max="1" width="4.42578125" customWidth="1"/>
    <col min="2" max="2" width="67.42578125" customWidth="1"/>
    <col min="3" max="3" width="20.85546875" hidden="1" customWidth="1"/>
    <col min="4" max="4" width="10.42578125" customWidth="1"/>
  </cols>
  <sheetData>
    <row r="1" spans="1:5" x14ac:dyDescent="0.25">
      <c r="D1" s="8" t="s">
        <v>103</v>
      </c>
    </row>
    <row r="2" spans="1:5" x14ac:dyDescent="0.25">
      <c r="D2" s="8" t="s">
        <v>205</v>
      </c>
    </row>
    <row r="3" spans="1:5" x14ac:dyDescent="0.25">
      <c r="D3" s="8" t="s">
        <v>105</v>
      </c>
    </row>
    <row r="4" spans="1:5" x14ac:dyDescent="0.25">
      <c r="D4" s="8" t="s">
        <v>204</v>
      </c>
    </row>
    <row r="6" spans="1:5" ht="30" x14ac:dyDescent="0.25">
      <c r="B6" s="9" t="s">
        <v>138</v>
      </c>
    </row>
    <row r="9" spans="1:5" x14ac:dyDescent="0.25">
      <c r="D9" t="s">
        <v>61</v>
      </c>
    </row>
    <row r="10" spans="1:5" ht="30" x14ac:dyDescent="0.25">
      <c r="A10" s="10" t="s">
        <v>56</v>
      </c>
      <c r="B10" s="11" t="s">
        <v>2</v>
      </c>
      <c r="C10" s="11"/>
      <c r="D10" s="11" t="s">
        <v>37</v>
      </c>
    </row>
    <row r="11" spans="1:5" x14ac:dyDescent="0.25">
      <c r="A11" s="115" t="s">
        <v>62</v>
      </c>
      <c r="B11" s="115"/>
      <c r="C11" s="115"/>
      <c r="D11" s="115"/>
    </row>
    <row r="12" spans="1:5" ht="75" x14ac:dyDescent="0.25">
      <c r="A12" s="12">
        <v>1</v>
      </c>
      <c r="B12" s="13" t="s">
        <v>63</v>
      </c>
      <c r="C12" s="12"/>
      <c r="D12" s="12">
        <v>817.3</v>
      </c>
    </row>
    <row r="13" spans="1:5" x14ac:dyDescent="0.25">
      <c r="A13" s="12"/>
      <c r="B13" s="14" t="s">
        <v>64</v>
      </c>
      <c r="C13" s="12"/>
      <c r="D13" s="14">
        <f>D12</f>
        <v>817.3</v>
      </c>
      <c r="E13" s="1"/>
    </row>
    <row r="14" spans="1:5" x14ac:dyDescent="0.25">
      <c r="A14" s="115" t="s">
        <v>65</v>
      </c>
      <c r="B14" s="115"/>
      <c r="C14" s="115"/>
      <c r="D14" s="115"/>
    </row>
    <row r="15" spans="1:5" ht="30" x14ac:dyDescent="0.25">
      <c r="A15" s="12">
        <v>1</v>
      </c>
      <c r="B15" s="13" t="s">
        <v>66</v>
      </c>
      <c r="C15" s="12"/>
      <c r="D15" s="12">
        <f>747.3+120.2+3.4</f>
        <v>870.9</v>
      </c>
    </row>
    <row r="16" spans="1:5" x14ac:dyDescent="0.25">
      <c r="A16" s="12">
        <v>2</v>
      </c>
      <c r="B16" s="13" t="s">
        <v>83</v>
      </c>
      <c r="C16" s="12"/>
      <c r="D16" s="12">
        <v>70</v>
      </c>
    </row>
    <row r="17" spans="1:4" x14ac:dyDescent="0.25">
      <c r="A17" s="12"/>
      <c r="B17" s="14" t="s">
        <v>36</v>
      </c>
      <c r="C17" s="12"/>
      <c r="D17" s="14">
        <f>D15+D16</f>
        <v>940.9</v>
      </c>
    </row>
  </sheetData>
  <mergeCells count="2">
    <mergeCell ref="A11:D11"/>
    <mergeCell ref="A14:D14"/>
  </mergeCells>
  <phoneticPr fontId="15" type="noConversion"/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пр7</vt:lpstr>
      <vt:lpstr>пр1</vt:lpstr>
      <vt:lpstr>пр2</vt:lpstr>
      <vt:lpstr>пр13</vt:lpstr>
      <vt:lpstr>пр1!Заголовки_для_печати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2020-08-28T06:46:53Z</dcterms:modified>
</cp:coreProperties>
</file>